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ibrary\Guidelines\Uploads\2023\July\21072023\"/>
    </mc:Choice>
  </mc:AlternateContent>
  <xr:revisionPtr revIDLastSave="0" documentId="8_{1A160EFD-D71D-490E-AC2D-B79A44209F4A}" xr6:coauthVersionLast="47" xr6:coauthVersionMax="47" xr10:uidLastSave="{00000000-0000-0000-0000-000000000000}"/>
  <workbookProtection workbookAlgorithmName="SHA-512" workbookHashValue="1/4tXnXBOmTBZ4Fl6uBqTGWDSaXoG0044JXdd0gskCvXWkoHSyMfeyWaNWasHPn7WW6AZ5qUiFKCeYDd88R11w==" workbookSaltValue="j21ncy+ubTqhOURdTtPR9g==" workbookSpinCount="100000" lockStructure="1"/>
  <bookViews>
    <workbookView xWindow="28680" yWindow="-120" windowWidth="29040" windowHeight="15840" xr2:uid="{C8A7AA13-16B9-4F55-93BF-A7CEDED4A8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7" i="1" l="1"/>
  <c r="F97" i="1" s="1"/>
  <c r="A96" i="1"/>
  <c r="F96" i="1" s="1"/>
  <c r="L64" i="1"/>
  <c r="E64" i="1"/>
  <c r="K63" i="1"/>
  <c r="E63" i="1"/>
  <c r="E62" i="1"/>
  <c r="K62" i="1" s="1"/>
  <c r="K61" i="1"/>
  <c r="E61" i="1"/>
  <c r="E60" i="1"/>
  <c r="K60" i="1" s="1"/>
  <c r="K59" i="1"/>
  <c r="E59" i="1"/>
  <c r="E58" i="1"/>
  <c r="F58" i="1" s="1"/>
  <c r="L23" i="1"/>
  <c r="E23" i="1"/>
  <c r="E22" i="1"/>
  <c r="K22" i="1" s="1"/>
  <c r="E21" i="1"/>
  <c r="K21" i="1" s="1"/>
  <c r="E20" i="1"/>
  <c r="K20" i="1" s="1"/>
  <c r="K19" i="1"/>
  <c r="E19" i="1"/>
  <c r="E18" i="1"/>
  <c r="F18" i="1" s="1"/>
  <c r="K58" i="1" l="1"/>
  <c r="M58" i="1"/>
  <c r="M18" i="1"/>
  <c r="K18" i="1"/>
  <c r="E96" i="1"/>
  <c r="E97" i="1"/>
  <c r="L20" i="1" l="1"/>
  <c r="F20" i="1" s="1"/>
  <c r="M20" i="1" s="1"/>
  <c r="C20" i="1" s="1"/>
  <c r="L21" i="1"/>
  <c r="F21" i="1" s="1"/>
  <c r="M21" i="1" s="1"/>
  <c r="C21" i="1" s="1"/>
  <c r="L22" i="1"/>
  <c r="L18" i="1"/>
  <c r="L19" i="1"/>
  <c r="F19" i="1" s="1"/>
  <c r="M19" i="1" s="1"/>
  <c r="C19" i="1" s="1"/>
  <c r="C58" i="1"/>
  <c r="C18" i="1"/>
  <c r="L63" i="1"/>
  <c r="L59" i="1"/>
  <c r="F59" i="1" s="1"/>
  <c r="M59" i="1" s="1"/>
  <c r="C59" i="1" s="1"/>
  <c r="L60" i="1"/>
  <c r="F60" i="1" s="1"/>
  <c r="M60" i="1" s="1"/>
  <c r="C60" i="1" s="1"/>
  <c r="L61" i="1"/>
  <c r="F61" i="1" s="1"/>
  <c r="M61" i="1" s="1"/>
  <c r="C61" i="1" s="1"/>
  <c r="L58" i="1"/>
  <c r="L62" i="1"/>
  <c r="F62" i="1" s="1"/>
  <c r="M62" i="1" s="1"/>
  <c r="C62" i="1" s="1"/>
  <c r="F63" i="1" l="1"/>
  <c r="M63" i="1" s="1"/>
  <c r="C63" i="1" s="1"/>
  <c r="F64" i="1"/>
  <c r="M64" i="1" s="1"/>
  <c r="C64" i="1" s="1"/>
  <c r="F22" i="1"/>
  <c r="M22" i="1" s="1"/>
  <c r="C22" i="1" s="1"/>
  <c r="F23" i="1"/>
  <c r="M23" i="1" s="1"/>
  <c r="C23" i="1" s="1"/>
  <c r="M65" i="1" l="1"/>
  <c r="M24" i="1"/>
  <c r="M66" i="1" l="1"/>
  <c r="A66" i="1" s="1"/>
  <c r="M25" i="1"/>
  <c r="A25" i="1" s="1"/>
  <c r="M67" i="1" l="1"/>
  <c r="C66" i="1" s="1"/>
  <c r="M26" i="1"/>
  <c r="C25" i="1" s="1"/>
</calcChain>
</file>

<file path=xl/sharedStrings.xml><?xml version="1.0" encoding="utf-8"?>
<sst xmlns="http://schemas.openxmlformats.org/spreadsheetml/2006/main" count="118" uniqueCount="53">
  <si>
    <t>Patient's Name</t>
  </si>
  <si>
    <t>Hospital Number</t>
  </si>
  <si>
    <t>Planned date of administration:</t>
  </si>
  <si>
    <t>Signed:</t>
  </si>
  <si>
    <t>Dose of Rituximab</t>
  </si>
  <si>
    <t>mg</t>
  </si>
  <si>
    <t>Volume of Infusion</t>
  </si>
  <si>
    <t>ml</t>
  </si>
  <si>
    <t>First Infusion</t>
  </si>
  <si>
    <t>For ALL first infusions</t>
  </si>
  <si>
    <t>If giving SPLIT DOSE rituximab on day 1, use this rate for DAY 2 OF CYCLE ONE</t>
  </si>
  <si>
    <t>The initial infusion rate is 50mg/hour</t>
  </si>
  <si>
    <t>After 90 minutes, the infusion rate can be escalated in 50mg/hour increments every 30 minutes</t>
  </si>
  <si>
    <r>
      <t xml:space="preserve">The </t>
    </r>
    <r>
      <rPr>
        <b/>
        <sz val="12"/>
        <rFont val="Arial"/>
        <family val="2"/>
      </rPr>
      <t>maximum</t>
    </r>
    <r>
      <rPr>
        <sz val="12"/>
        <rFont val="Arial"/>
        <family val="2"/>
      </rPr>
      <t xml:space="preserve"> infusion rate is 300mg/hour</t>
    </r>
  </si>
  <si>
    <t>Infusion Rate</t>
  </si>
  <si>
    <t>Time At This Rate</t>
  </si>
  <si>
    <t>Rate To Set Pump At              (ml/hr)</t>
  </si>
  <si>
    <t>Volume To Be Infused At This Rate (ml)</t>
  </si>
  <si>
    <t>Rate Change Performed By</t>
  </si>
  <si>
    <t>Rate Change Checked By</t>
  </si>
  <si>
    <t>Max time at step</t>
  </si>
  <si>
    <t>Volume per step</t>
  </si>
  <si>
    <t>Cumulative volume</t>
  </si>
  <si>
    <t>Time</t>
  </si>
  <si>
    <t>mg/hour</t>
  </si>
  <si>
    <t>minutes</t>
  </si>
  <si>
    <t>Rest</t>
  </si>
  <si>
    <t>Approximate duration of infusion at above rates</t>
  </si>
  <si>
    <t>min in total</t>
  </si>
  <si>
    <t>hours</t>
  </si>
  <si>
    <t>hrs</t>
  </si>
  <si>
    <t>min</t>
  </si>
  <si>
    <t>Occurrence of an Infusion Related Event or Hypersensitivity</t>
  </si>
  <si>
    <t>Stop the infusion and contact a doctor</t>
  </si>
  <si>
    <t>When symptoms improve, restart the infusion at half the rate prior to the reaction</t>
  </si>
  <si>
    <t>Accelerate the infusion rate more slowly, as tolerated by the patient</t>
  </si>
  <si>
    <t>Observations</t>
  </si>
  <si>
    <t>Subsequent Infusions</t>
  </si>
  <si>
    <t>Option 1 - Licenced Approach</t>
  </si>
  <si>
    <t>ALWAYS use this rate  for CYCLE 2 if cycle 1 was a SPLIT DOSE</t>
  </si>
  <si>
    <t>If cycle 1 was a single dose, use this rate IF PATIENT HAD AN INFUSION REACTION TO CYCLE 1</t>
  </si>
  <si>
    <t>The initial infusion rate is 100mg/hour</t>
  </si>
  <si>
    <t>After 30 minutes, the infusion rate can be escalated in 50mg/hour increments every 30 minutes</t>
  </si>
  <si>
    <r>
      <t xml:space="preserve">The </t>
    </r>
    <r>
      <rPr>
        <b/>
        <sz val="12"/>
        <rFont val="Arial"/>
        <family val="2"/>
      </rPr>
      <t>maximum</t>
    </r>
    <r>
      <rPr>
        <sz val="12"/>
        <rFont val="Arial"/>
        <family val="2"/>
      </rPr>
      <t xml:space="preserve"> infusion rate is 400mg/hour</t>
    </r>
  </si>
  <si>
    <t>Volume to be infused at this rate (ml)</t>
  </si>
  <si>
    <t>hr</t>
  </si>
  <si>
    <t>Option 2 - Rapid Infusion Rituximab</t>
  </si>
  <si>
    <t>DO NOT USE THIS RATE FOR CYCLE 2 if cycle 1 was a SPLIT DOSE, use OPTION 1</t>
  </si>
  <si>
    <t>Use for cycle 2 or 3 onwards if patient had NO INFUSION REACTION to previous single dose cycle</t>
  </si>
  <si>
    <t>Give 20% of total dose over first 30 minutes, followed by the remaining 80% over 1 hour i.e.</t>
  </si>
  <si>
    <t>ml/hr</t>
  </si>
  <si>
    <t>Any abnormal observations please document and commence monitoring &amp; escalate as necessary</t>
  </si>
  <si>
    <t>Please record observations on Patientrack using the Renal Rituximab profile.
Observations must be recorded prior to commencing the infusion, every 30 minutes (after each rate change) and for 1 hour after completion of the infusion.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</si>
</sst>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dd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b/>
      <u/>
      <sz val="12"/>
      <color indexed="23"/>
      <name val="Arial"/>
      <family val="2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2" borderId="0" xfId="0" applyNumberFormat="1" applyFont="1" applyFill="1" applyAlignment="1" applyProtection="1">
      <alignment horizontal="left"/>
      <protection locked="0"/>
    </xf>
    <xf numFmtId="49" fontId="4" fillId="0" borderId="1" xfId="1" applyNumberFormat="1" applyFont="1" applyFill="1" applyBorder="1" applyAlignment="1" applyProtection="1">
      <alignment horizontal="right"/>
    </xf>
    <xf numFmtId="49" fontId="4" fillId="0" borderId="0" xfId="1" applyNumberFormat="1" applyFont="1" applyFill="1" applyBorder="1" applyAlignment="1" applyProtection="1">
      <alignment horizontal="left"/>
    </xf>
    <xf numFmtId="49" fontId="4" fillId="0" borderId="1" xfId="1" applyNumberFormat="1" applyFont="1" applyFill="1" applyBorder="1" applyAlignment="1" applyProtection="1">
      <alignment horizontal="left"/>
    </xf>
    <xf numFmtId="49" fontId="4" fillId="0" borderId="1" xfId="0" applyNumberFormat="1" applyFont="1" applyBorder="1"/>
    <xf numFmtId="1" fontId="4" fillId="2" borderId="0" xfId="0" applyNumberFormat="1" applyFont="1" applyFill="1" applyProtection="1">
      <protection locked="0"/>
    </xf>
    <xf numFmtId="0" fontId="3" fillId="3" borderId="0" xfId="0" applyFont="1" applyFill="1"/>
    <xf numFmtId="0" fontId="4" fillId="2" borderId="0" xfId="0" applyFont="1" applyFill="1" applyProtection="1">
      <protection locked="0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7" xfId="0" applyFont="1" applyBorder="1"/>
    <xf numFmtId="0" fontId="4" fillId="0" borderId="8" xfId="0" applyFont="1" applyBorder="1"/>
    <xf numFmtId="1" fontId="4" fillId="0" borderId="9" xfId="0" applyNumberFormat="1" applyFont="1" applyBorder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/>
    <xf numFmtId="1" fontId="4" fillId="0" borderId="0" xfId="0" applyNumberFormat="1" applyFont="1" applyAlignment="1">
      <alignment horizontal="center"/>
    </xf>
    <xf numFmtId="1" fontId="6" fillId="0" borderId="0" xfId="0" applyNumberFormat="1" applyFont="1"/>
    <xf numFmtId="0" fontId="4" fillId="0" borderId="0" xfId="0" applyFont="1" applyAlignment="1">
      <alignment horizontal="right"/>
    </xf>
    <xf numFmtId="0" fontId="4" fillId="0" borderId="12" xfId="0" applyFont="1" applyBorder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4" fillId="5" borderId="16" xfId="0" applyFont="1" applyFill="1" applyBorder="1"/>
    <xf numFmtId="0" fontId="4" fillId="5" borderId="0" xfId="0" applyFont="1" applyFill="1"/>
    <xf numFmtId="0" fontId="4" fillId="5" borderId="17" xfId="0" applyFont="1" applyFill="1" applyBorder="1"/>
    <xf numFmtId="0" fontId="4" fillId="5" borderId="18" xfId="0" applyFont="1" applyFill="1" applyBorder="1"/>
    <xf numFmtId="0" fontId="4" fillId="5" borderId="19" xfId="0" applyFont="1" applyFill="1" applyBorder="1"/>
    <xf numFmtId="0" fontId="4" fillId="5" borderId="20" xfId="0" applyFont="1" applyFill="1" applyBorder="1"/>
    <xf numFmtId="0" fontId="8" fillId="0" borderId="0" xfId="0" applyFont="1" applyAlignment="1">
      <alignment horizontal="left"/>
    </xf>
    <xf numFmtId="0" fontId="4" fillId="0" borderId="21" xfId="0" applyFont="1" applyBorder="1"/>
    <xf numFmtId="1" fontId="4" fillId="0" borderId="10" xfId="0" applyNumberFormat="1" applyFont="1" applyBorder="1"/>
    <xf numFmtId="1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1" fontId="4" fillId="0" borderId="25" xfId="0" applyNumberFormat="1" applyFont="1" applyBorder="1"/>
    <xf numFmtId="1" fontId="4" fillId="0" borderId="24" xfId="0" applyNumberFormat="1" applyFont="1" applyBorder="1" applyAlignment="1">
      <alignment horizontal="center"/>
    </xf>
    <xf numFmtId="0" fontId="4" fillId="0" borderId="26" xfId="0" applyFont="1" applyBorder="1"/>
    <xf numFmtId="0" fontId="3" fillId="4" borderId="4" xfId="0" applyFont="1" applyFill="1" applyBorder="1" applyAlignment="1">
      <alignment vertical="top" wrapText="1"/>
    </xf>
    <xf numFmtId="0" fontId="3" fillId="4" borderId="27" xfId="0" applyFont="1" applyFill="1" applyBorder="1" applyAlignment="1">
      <alignment vertical="top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8" xfId="0" applyFont="1" applyBorder="1"/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/>
    <xf numFmtId="0" fontId="4" fillId="0" borderId="26" xfId="0" applyFont="1" applyBorder="1" applyAlignment="1">
      <alignment horizontal="left"/>
    </xf>
    <xf numFmtId="0" fontId="3" fillId="5" borderId="2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2" borderId="0" xfId="0" applyNumberFormat="1" applyFont="1" applyFill="1" applyAlignment="1" applyProtection="1">
      <alignment horizontal="left"/>
      <protection locked="0"/>
    </xf>
    <xf numFmtId="49" fontId="4" fillId="2" borderId="0" xfId="1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B320B-6D3B-4EAE-8B3A-7375D3252ED3}">
  <dimension ref="A1:O118"/>
  <sheetViews>
    <sheetView tabSelected="1" topLeftCell="A18" zoomScale="70" zoomScaleNormal="70" workbookViewId="0">
      <selection activeCell="A42" sqref="A42:I43"/>
    </sheetView>
  </sheetViews>
  <sheetFormatPr defaultRowHeight="15" x14ac:dyDescent="0.25"/>
  <cols>
    <col min="3" max="3" width="13.140625" customWidth="1"/>
    <col min="4" max="4" width="11.85546875" customWidth="1"/>
    <col min="5" max="5" width="19.5703125" customWidth="1"/>
    <col min="6" max="6" width="21.140625" customWidth="1"/>
    <col min="7" max="7" width="2.140625" hidden="1" customWidth="1"/>
    <col min="8" max="8" width="17" customWidth="1"/>
    <col min="9" max="9" width="15.42578125" customWidth="1"/>
    <col min="10" max="10" width="11.42578125" customWidth="1"/>
    <col min="11" max="11" width="10.42578125" customWidth="1"/>
    <col min="12" max="12" width="13.5703125" customWidth="1"/>
  </cols>
  <sheetData>
    <row r="1" spans="1:15" ht="15.75" x14ac:dyDescent="0.25">
      <c r="A1" s="90" t="s">
        <v>0</v>
      </c>
      <c r="B1" s="90"/>
      <c r="C1" s="90"/>
      <c r="D1" s="90"/>
      <c r="E1" s="1"/>
      <c r="F1" s="2" t="s">
        <v>1</v>
      </c>
      <c r="G1" s="2"/>
      <c r="H1" s="1"/>
      <c r="I1" s="1"/>
      <c r="J1" s="1"/>
      <c r="K1" s="3"/>
      <c r="L1" s="3"/>
      <c r="M1" s="1"/>
      <c r="N1" s="1"/>
      <c r="O1" s="1"/>
    </row>
    <row r="2" spans="1:15" ht="15.75" x14ac:dyDescent="0.25">
      <c r="A2" s="92"/>
      <c r="B2" s="92"/>
      <c r="C2" s="92"/>
      <c r="D2" s="92"/>
      <c r="E2" s="4"/>
      <c r="F2" s="93"/>
      <c r="G2" s="93"/>
      <c r="H2" s="93"/>
      <c r="I2" s="5"/>
      <c r="J2" s="6"/>
      <c r="K2" s="7"/>
      <c r="L2" s="7"/>
      <c r="M2" s="6"/>
      <c r="N2" s="6"/>
      <c r="O2" s="6"/>
    </row>
    <row r="3" spans="1:15" ht="15.75" x14ac:dyDescent="0.25">
      <c r="A3" s="4" t="s">
        <v>2</v>
      </c>
      <c r="B3" s="4"/>
      <c r="C3" s="4"/>
      <c r="D3" s="4"/>
      <c r="E3" s="8"/>
      <c r="F3" s="9" t="s">
        <v>3</v>
      </c>
      <c r="G3" s="10"/>
      <c r="H3" s="11"/>
      <c r="I3" s="12"/>
      <c r="J3" s="6"/>
      <c r="K3" s="7"/>
      <c r="L3" s="7"/>
      <c r="M3" s="6"/>
      <c r="N3" s="6"/>
      <c r="O3" s="6"/>
    </row>
    <row r="4" spans="1:15" ht="15.75" x14ac:dyDescent="0.25">
      <c r="A4" s="94" t="s">
        <v>4</v>
      </c>
      <c r="B4" s="94"/>
      <c r="C4" s="94"/>
      <c r="D4" s="94"/>
      <c r="E4" s="13">
        <v>1000</v>
      </c>
      <c r="F4" s="1" t="s">
        <v>5</v>
      </c>
      <c r="G4" s="1"/>
      <c r="H4" s="1"/>
      <c r="I4" s="1"/>
      <c r="J4" s="1"/>
      <c r="K4" s="3"/>
      <c r="L4" s="3"/>
      <c r="M4" s="1"/>
      <c r="N4" s="1"/>
      <c r="O4" s="1"/>
    </row>
    <row r="5" spans="1:15" ht="15.75" x14ac:dyDescent="0.25">
      <c r="A5" s="14" t="s">
        <v>6</v>
      </c>
      <c r="B5" s="14"/>
      <c r="C5" s="14"/>
      <c r="D5" s="14"/>
      <c r="E5" s="15">
        <v>350</v>
      </c>
      <c r="F5" s="14" t="s">
        <v>7</v>
      </c>
      <c r="G5" s="14"/>
      <c r="H5" s="14"/>
      <c r="I5" s="14"/>
      <c r="J5" s="16"/>
      <c r="K5" s="17"/>
      <c r="L5" s="17"/>
      <c r="M5" s="16"/>
      <c r="N5" s="16"/>
      <c r="O5" s="16"/>
    </row>
    <row r="6" spans="1:15" ht="15.75" x14ac:dyDescent="0.25">
      <c r="A6" s="14"/>
      <c r="B6" s="14"/>
      <c r="C6" s="14"/>
      <c r="D6" s="14"/>
      <c r="E6" s="16"/>
      <c r="F6" s="14"/>
      <c r="G6" s="14"/>
      <c r="H6" s="14"/>
      <c r="I6" s="14"/>
      <c r="J6" s="16"/>
      <c r="K6" s="17"/>
      <c r="L6" s="17"/>
      <c r="M6" s="16"/>
      <c r="N6" s="16"/>
      <c r="O6" s="16"/>
    </row>
    <row r="7" spans="1:15" ht="15.75" x14ac:dyDescent="0.25">
      <c r="A7" s="2" t="s">
        <v>8</v>
      </c>
      <c r="B7" s="2"/>
      <c r="C7" s="6"/>
      <c r="D7" s="2"/>
      <c r="E7" s="2"/>
      <c r="F7" s="2"/>
      <c r="G7" s="2"/>
      <c r="H7" s="2"/>
      <c r="I7" s="2"/>
      <c r="J7" s="2"/>
      <c r="K7" s="18"/>
      <c r="L7" s="18"/>
      <c r="M7" s="19"/>
      <c r="N7" s="19"/>
      <c r="O7" s="19"/>
    </row>
    <row r="8" spans="1:15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18"/>
      <c r="L8" s="18"/>
      <c r="M8" s="19"/>
      <c r="N8" s="19"/>
      <c r="O8" s="19"/>
    </row>
    <row r="9" spans="1:15" ht="15.75" x14ac:dyDescent="0.25">
      <c r="A9" s="1" t="s">
        <v>9</v>
      </c>
      <c r="B9" s="1"/>
      <c r="C9" s="1"/>
      <c r="D9" s="1"/>
      <c r="E9" s="1"/>
      <c r="F9" s="1"/>
      <c r="G9" s="1"/>
      <c r="H9" s="1"/>
      <c r="I9" s="1"/>
      <c r="J9" s="1"/>
      <c r="K9" s="3"/>
      <c r="L9" s="3"/>
      <c r="M9" s="20"/>
      <c r="N9" s="20"/>
      <c r="O9" s="20"/>
    </row>
    <row r="10" spans="1:15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3"/>
      <c r="L10" s="3"/>
      <c r="M10" s="20"/>
      <c r="N10" s="20"/>
      <c r="O10" s="20"/>
    </row>
    <row r="11" spans="1:15" ht="15.75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3"/>
      <c r="L11" s="3"/>
      <c r="M11" s="20"/>
      <c r="N11" s="20"/>
      <c r="O11" s="20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3"/>
      <c r="L12" s="3"/>
      <c r="M12" s="20"/>
      <c r="N12" s="20"/>
      <c r="O12" s="20"/>
    </row>
    <row r="13" spans="1:15" ht="15.75" x14ac:dyDescent="0.25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7"/>
      <c r="L13" s="7"/>
      <c r="M13" s="21"/>
      <c r="N13" s="21"/>
      <c r="O13" s="21"/>
    </row>
    <row r="14" spans="1:15" ht="15.75" x14ac:dyDescent="0.25">
      <c r="A14" s="91" t="s">
        <v>12</v>
      </c>
      <c r="B14" s="91"/>
      <c r="C14" s="91"/>
      <c r="D14" s="91"/>
      <c r="E14" s="91"/>
      <c r="F14" s="91"/>
      <c r="G14" s="91"/>
      <c r="H14" s="91"/>
      <c r="I14" s="91"/>
      <c r="J14" s="91"/>
      <c r="K14" s="7"/>
      <c r="L14" s="7"/>
      <c r="M14" s="21"/>
      <c r="N14" s="21"/>
      <c r="O14" s="21"/>
    </row>
    <row r="15" spans="1:15" ht="15.75" x14ac:dyDescent="0.25">
      <c r="A15" s="91" t="s">
        <v>13</v>
      </c>
      <c r="B15" s="91"/>
      <c r="C15" s="91"/>
      <c r="D15" s="91"/>
      <c r="E15" s="91"/>
      <c r="F15" s="91"/>
      <c r="G15" s="91"/>
      <c r="H15" s="91"/>
      <c r="I15" s="91"/>
      <c r="J15" s="91"/>
      <c r="K15" s="7"/>
      <c r="L15" s="7"/>
      <c r="M15" s="21"/>
      <c r="N15" s="21"/>
      <c r="O15" s="21"/>
    </row>
    <row r="16" spans="1:15" ht="16.5" thickBot="1" x14ac:dyDescent="0.3">
      <c r="A16" s="6"/>
      <c r="B16" s="6"/>
      <c r="C16" s="22"/>
      <c r="D16" s="6"/>
      <c r="E16" s="6"/>
      <c r="F16" s="6"/>
      <c r="G16" s="6"/>
      <c r="H16" s="6"/>
      <c r="I16" s="6"/>
      <c r="J16" s="6"/>
      <c r="K16" s="7"/>
      <c r="L16" s="7"/>
      <c r="M16" s="6"/>
      <c r="N16" s="6"/>
      <c r="O16" s="6"/>
    </row>
    <row r="17" spans="1:15" ht="47.25" x14ac:dyDescent="0.25">
      <c r="A17" s="87" t="s">
        <v>14</v>
      </c>
      <c r="B17" s="87"/>
      <c r="C17" s="88" t="s">
        <v>15</v>
      </c>
      <c r="D17" s="88"/>
      <c r="E17" s="23" t="s">
        <v>16</v>
      </c>
      <c r="F17" s="24" t="s">
        <v>17</v>
      </c>
      <c r="G17" s="25"/>
      <c r="H17" s="23" t="s">
        <v>18</v>
      </c>
      <c r="I17" s="26" t="s">
        <v>19</v>
      </c>
      <c r="J17" s="27" t="s">
        <v>20</v>
      </c>
      <c r="K17" s="27" t="s">
        <v>21</v>
      </c>
      <c r="L17" s="27" t="s">
        <v>22</v>
      </c>
      <c r="M17" s="27" t="s">
        <v>23</v>
      </c>
      <c r="N17" s="28"/>
      <c r="O17" s="27"/>
    </row>
    <row r="18" spans="1:15" ht="15.75" x14ac:dyDescent="0.25">
      <c r="A18" s="29">
        <v>50</v>
      </c>
      <c r="B18" s="30" t="s">
        <v>24</v>
      </c>
      <c r="C18" s="31">
        <f t="shared" ref="C18:C23" si="0">M18</f>
        <v>90</v>
      </c>
      <c r="D18" s="30" t="s">
        <v>25</v>
      </c>
      <c r="E18" s="32">
        <f t="shared" ref="E18:E23" si="1">A18/$E$4*$E$5</f>
        <v>17.5</v>
      </c>
      <c r="F18" s="33">
        <f>IF(E18*(J18/60)&gt;$E$5,$E$5,E18*J18/60)</f>
        <v>26.25</v>
      </c>
      <c r="G18" s="34"/>
      <c r="H18" s="35"/>
      <c r="I18" s="36"/>
      <c r="J18" s="6">
        <v>90</v>
      </c>
      <c r="K18" s="37">
        <f>F18</f>
        <v>26.25</v>
      </c>
      <c r="L18" s="37">
        <f>K18</f>
        <v>26.25</v>
      </c>
      <c r="M18" s="22">
        <f t="shared" ref="M18:M23" si="2">IF(F18="N/A",0,F18/E18*60)</f>
        <v>90</v>
      </c>
      <c r="N18" s="38"/>
      <c r="O18" s="39"/>
    </row>
    <row r="19" spans="1:15" ht="15.75" x14ac:dyDescent="0.25">
      <c r="A19" s="29">
        <v>100</v>
      </c>
      <c r="B19" s="40" t="s">
        <v>24</v>
      </c>
      <c r="C19" s="31">
        <f t="shared" si="0"/>
        <v>30</v>
      </c>
      <c r="D19" s="40" t="s">
        <v>25</v>
      </c>
      <c r="E19" s="32">
        <f t="shared" si="1"/>
        <v>35</v>
      </c>
      <c r="F19" s="33">
        <f>IF(L19&lt;$E$5,E19*J19/60,IF(L18&gt;=$E$5,"N/A",$E$5-L18))</f>
        <v>17.5</v>
      </c>
      <c r="G19" s="34"/>
      <c r="H19" s="35"/>
      <c r="I19" s="36"/>
      <c r="J19" s="6">
        <v>30</v>
      </c>
      <c r="K19" s="7">
        <f>E19*J19/60</f>
        <v>17.5</v>
      </c>
      <c r="L19" s="37">
        <f>SUM(K18:K19)</f>
        <v>43.75</v>
      </c>
      <c r="M19" s="22">
        <f t="shared" si="2"/>
        <v>30</v>
      </c>
      <c r="N19" s="38"/>
      <c r="O19" s="38"/>
    </row>
    <row r="20" spans="1:15" ht="15.75" x14ac:dyDescent="0.25">
      <c r="A20" s="29">
        <v>150</v>
      </c>
      <c r="B20" s="30" t="s">
        <v>24</v>
      </c>
      <c r="C20" s="31">
        <f t="shared" si="0"/>
        <v>30</v>
      </c>
      <c r="D20" s="30" t="s">
        <v>25</v>
      </c>
      <c r="E20" s="32">
        <f t="shared" si="1"/>
        <v>52.5</v>
      </c>
      <c r="F20" s="33">
        <f>IF(L20&lt;$E$5,E20*J20/60,IF(L19&gt;=$E$5,"N/A",$E$5-L19))</f>
        <v>26.25</v>
      </c>
      <c r="G20" s="34"/>
      <c r="H20" s="35"/>
      <c r="I20" s="36"/>
      <c r="J20" s="6">
        <v>30</v>
      </c>
      <c r="K20" s="7">
        <f>E20*J20/60</f>
        <v>26.25</v>
      </c>
      <c r="L20" s="37">
        <f>SUM(K18:K20)</f>
        <v>70</v>
      </c>
      <c r="M20" s="22">
        <f t="shared" si="2"/>
        <v>30</v>
      </c>
      <c r="N20" s="38"/>
      <c r="O20" s="39"/>
    </row>
    <row r="21" spans="1:15" ht="15.75" x14ac:dyDescent="0.25">
      <c r="A21" s="29">
        <v>200</v>
      </c>
      <c r="B21" s="40" t="s">
        <v>24</v>
      </c>
      <c r="C21" s="31">
        <f t="shared" si="0"/>
        <v>30</v>
      </c>
      <c r="D21" s="40" t="s">
        <v>25</v>
      </c>
      <c r="E21" s="32">
        <f t="shared" si="1"/>
        <v>70</v>
      </c>
      <c r="F21" s="33">
        <f>IF(L21&lt;$E$5,E21*J21/60,IF(L20&gt;=$E$5,"N/A",$E$5-L20))</f>
        <v>35</v>
      </c>
      <c r="G21" s="34"/>
      <c r="H21" s="35"/>
      <c r="I21" s="36"/>
      <c r="J21" s="6">
        <v>30</v>
      </c>
      <c r="K21" s="7">
        <f>E21*J21/60</f>
        <v>35</v>
      </c>
      <c r="L21" s="37">
        <f>SUM(K18:K21)</f>
        <v>105</v>
      </c>
      <c r="M21" s="22">
        <f t="shared" si="2"/>
        <v>30</v>
      </c>
      <c r="N21" s="38"/>
      <c r="O21" s="39"/>
    </row>
    <row r="22" spans="1:15" ht="15.75" x14ac:dyDescent="0.25">
      <c r="A22" s="29">
        <v>250</v>
      </c>
      <c r="B22" s="30" t="s">
        <v>24</v>
      </c>
      <c r="C22" s="31">
        <f t="shared" si="0"/>
        <v>30</v>
      </c>
      <c r="D22" s="30" t="s">
        <v>25</v>
      </c>
      <c r="E22" s="32">
        <f t="shared" si="1"/>
        <v>87.5</v>
      </c>
      <c r="F22" s="33">
        <f>IF(L22&lt;$E$5,E22*J22/60,IF(L21&gt;=$E$5,"N/A",$E$5-L21))</f>
        <v>43.75</v>
      </c>
      <c r="G22" s="34"/>
      <c r="H22" s="35"/>
      <c r="I22" s="36"/>
      <c r="J22" s="6">
        <v>30</v>
      </c>
      <c r="K22" s="7">
        <f>E22*J22/60</f>
        <v>43.75</v>
      </c>
      <c r="L22" s="37">
        <f>SUM(K18:K22)</f>
        <v>148.75</v>
      </c>
      <c r="M22" s="22">
        <f t="shared" si="2"/>
        <v>30</v>
      </c>
      <c r="N22" s="38"/>
      <c r="O22" s="39"/>
    </row>
    <row r="23" spans="1:15" ht="15.75" x14ac:dyDescent="0.25">
      <c r="A23" s="29">
        <v>300</v>
      </c>
      <c r="B23" s="30" t="s">
        <v>24</v>
      </c>
      <c r="C23" s="31">
        <f t="shared" si="0"/>
        <v>115</v>
      </c>
      <c r="D23" s="30" t="s">
        <v>25</v>
      </c>
      <c r="E23" s="32">
        <f t="shared" si="1"/>
        <v>105</v>
      </c>
      <c r="F23" s="33">
        <f>IF(L23&lt;$E$5,E23*J23/60,IF(L22&gt;=$E$5,"N/A",$E$5-L22))</f>
        <v>201.25</v>
      </c>
      <c r="G23" s="34"/>
      <c r="H23" s="35"/>
      <c r="I23" s="36"/>
      <c r="J23" s="6"/>
      <c r="K23" s="37" t="s">
        <v>26</v>
      </c>
      <c r="L23" s="37">
        <f>E5</f>
        <v>350</v>
      </c>
      <c r="M23" s="22">
        <f t="shared" si="2"/>
        <v>115</v>
      </c>
      <c r="N23" s="38"/>
      <c r="O23" s="39"/>
    </row>
    <row r="24" spans="1:15" ht="15.75" x14ac:dyDescent="0.25">
      <c r="A24" s="1" t="s">
        <v>27</v>
      </c>
      <c r="B24" s="1"/>
      <c r="C24" s="3"/>
      <c r="D24" s="3"/>
      <c r="E24" s="41"/>
      <c r="F24" s="41"/>
      <c r="G24" s="41"/>
      <c r="H24" s="1"/>
      <c r="I24" s="1"/>
      <c r="J24" s="1"/>
      <c r="K24" s="3"/>
      <c r="L24" s="3"/>
      <c r="M24" s="42">
        <f>SUM(M18:M23)</f>
        <v>325</v>
      </c>
      <c r="N24" s="43" t="s">
        <v>28</v>
      </c>
      <c r="O24" s="22"/>
    </row>
    <row r="25" spans="1:15" ht="15.75" x14ac:dyDescent="0.25">
      <c r="A25" s="1">
        <f>M25</f>
        <v>5</v>
      </c>
      <c r="B25" s="1" t="s">
        <v>29</v>
      </c>
      <c r="C25" s="42">
        <f>M26</f>
        <v>25</v>
      </c>
      <c r="D25" s="1" t="s">
        <v>25</v>
      </c>
      <c r="E25" s="6"/>
      <c r="F25" s="6"/>
      <c r="G25" s="1"/>
      <c r="H25" s="6"/>
      <c r="I25" s="6"/>
      <c r="J25" s="6"/>
      <c r="K25" s="7"/>
      <c r="L25" s="7"/>
      <c r="M25" s="6">
        <f>INT(M24/60)</f>
        <v>5</v>
      </c>
      <c r="N25" s="44" t="s">
        <v>30</v>
      </c>
      <c r="O25" s="44"/>
    </row>
    <row r="26" spans="1:15" ht="16.5" thickBot="1" x14ac:dyDescent="0.3">
      <c r="J26" s="21"/>
      <c r="K26" s="7"/>
      <c r="L26" s="7"/>
      <c r="M26" s="21">
        <f>M24-(M25*60)</f>
        <v>25</v>
      </c>
      <c r="N26" s="45" t="s">
        <v>31</v>
      </c>
      <c r="O26" s="45"/>
    </row>
    <row r="27" spans="1:15" ht="15.75" x14ac:dyDescent="0.25">
      <c r="A27" s="46" t="s">
        <v>32</v>
      </c>
      <c r="B27" s="47"/>
      <c r="C27" s="46"/>
      <c r="D27" s="47"/>
      <c r="E27" s="47"/>
      <c r="F27" s="47"/>
      <c r="G27" s="47"/>
      <c r="H27" s="48"/>
      <c r="I27" s="49"/>
      <c r="J27" s="19"/>
      <c r="K27" s="18"/>
      <c r="L27" s="18"/>
      <c r="M27" s="19"/>
      <c r="N27" s="50"/>
      <c r="O27" s="45"/>
    </row>
    <row r="28" spans="1:15" ht="15.75" x14ac:dyDescent="0.25">
      <c r="A28" s="51" t="s">
        <v>33</v>
      </c>
      <c r="B28" s="52"/>
      <c r="C28" s="51"/>
      <c r="D28" s="52"/>
      <c r="E28" s="52"/>
      <c r="F28" s="52"/>
      <c r="G28" s="52"/>
      <c r="H28" s="52"/>
      <c r="I28" s="53"/>
      <c r="J28" s="6"/>
      <c r="K28" s="7"/>
      <c r="L28" s="7"/>
      <c r="M28" s="6"/>
      <c r="N28" s="6"/>
      <c r="O28" s="44"/>
    </row>
    <row r="29" spans="1:15" ht="15.75" x14ac:dyDescent="0.25">
      <c r="A29" s="51" t="s">
        <v>34</v>
      </c>
      <c r="B29" s="52"/>
      <c r="C29" s="51"/>
      <c r="D29" s="52"/>
      <c r="E29" s="52"/>
      <c r="F29" s="52"/>
      <c r="G29" s="52"/>
      <c r="H29" s="52"/>
      <c r="I29" s="53"/>
      <c r="J29" s="6"/>
      <c r="K29" s="7"/>
      <c r="L29" s="7"/>
      <c r="M29" s="6"/>
      <c r="N29" s="6"/>
      <c r="O29" s="44"/>
    </row>
    <row r="30" spans="1:15" ht="16.5" thickBot="1" x14ac:dyDescent="0.3">
      <c r="A30" s="54" t="s">
        <v>35</v>
      </c>
      <c r="B30" s="55"/>
      <c r="C30" s="54"/>
      <c r="D30" s="55"/>
      <c r="E30" s="55"/>
      <c r="F30" s="55"/>
      <c r="G30" s="55"/>
      <c r="H30" s="55"/>
      <c r="I30" s="56"/>
      <c r="J30" s="6"/>
      <c r="K30" s="7"/>
      <c r="L30" s="7"/>
      <c r="M30" s="6"/>
      <c r="N30" s="6"/>
      <c r="O30" s="44"/>
    </row>
    <row r="31" spans="1:15" ht="15.75" x14ac:dyDescent="0.25">
      <c r="A31" s="1"/>
      <c r="B31" s="1"/>
      <c r="C31" s="42"/>
      <c r="D31" s="1"/>
      <c r="E31" s="6"/>
      <c r="F31" s="6"/>
      <c r="G31" s="6"/>
      <c r="H31" s="6"/>
      <c r="I31" s="6"/>
      <c r="J31" s="6"/>
      <c r="K31" s="7"/>
      <c r="L31" s="7"/>
      <c r="M31" s="6"/>
      <c r="N31" s="6"/>
      <c r="O31" s="44"/>
    </row>
    <row r="32" spans="1:15" ht="24" customHeight="1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6"/>
      <c r="K32" s="7"/>
      <c r="L32" s="7"/>
      <c r="M32" s="6"/>
      <c r="N32" s="6"/>
      <c r="O32" s="44"/>
    </row>
    <row r="33" spans="1:15" ht="16.5" thickBot="1" x14ac:dyDescent="0.3">
      <c r="A33" s="2" t="s">
        <v>36</v>
      </c>
      <c r="B33" s="1"/>
      <c r="C33" s="42"/>
      <c r="D33" s="1"/>
      <c r="E33" s="6"/>
      <c r="F33" s="6"/>
      <c r="G33" s="6"/>
      <c r="H33" s="6"/>
      <c r="I33" s="6"/>
      <c r="J33" s="6"/>
      <c r="K33" s="7"/>
      <c r="L33" s="7"/>
      <c r="M33" s="6"/>
      <c r="N33" s="6"/>
      <c r="O33" s="44"/>
    </row>
    <row r="34" spans="1:15" ht="15.75" x14ac:dyDescent="0.25">
      <c r="A34" s="78" t="s">
        <v>52</v>
      </c>
      <c r="B34" s="79"/>
      <c r="C34" s="79"/>
      <c r="D34" s="79"/>
      <c r="E34" s="79"/>
      <c r="F34" s="79"/>
      <c r="G34" s="79"/>
      <c r="H34" s="80"/>
      <c r="I34" s="1"/>
      <c r="J34" s="1"/>
      <c r="K34" s="3"/>
      <c r="L34" s="3"/>
      <c r="M34" s="1"/>
      <c r="N34" s="1"/>
      <c r="O34" s="43"/>
    </row>
    <row r="35" spans="1:15" ht="15.75" x14ac:dyDescent="0.25">
      <c r="A35" s="81"/>
      <c r="B35" s="82"/>
      <c r="C35" s="82"/>
      <c r="D35" s="82"/>
      <c r="E35" s="82"/>
      <c r="F35" s="82"/>
      <c r="G35" s="82"/>
      <c r="H35" s="83"/>
      <c r="I35" s="6"/>
      <c r="J35" s="6"/>
      <c r="K35" s="7"/>
      <c r="L35" s="7"/>
      <c r="M35" s="6"/>
      <c r="N35" s="6"/>
      <c r="O35" s="44"/>
    </row>
    <row r="36" spans="1:15" ht="15.75" x14ac:dyDescent="0.25">
      <c r="A36" s="81"/>
      <c r="B36" s="82"/>
      <c r="C36" s="82"/>
      <c r="D36" s="82"/>
      <c r="E36" s="82"/>
      <c r="F36" s="82"/>
      <c r="G36" s="82"/>
      <c r="H36" s="83"/>
      <c r="I36" s="6"/>
      <c r="J36" s="6"/>
      <c r="K36" s="7"/>
      <c r="L36" s="7"/>
      <c r="M36" s="6"/>
      <c r="N36" s="6"/>
      <c r="O36" s="44"/>
    </row>
    <row r="37" spans="1:15" ht="15.75" x14ac:dyDescent="0.25">
      <c r="A37" s="81"/>
      <c r="B37" s="82"/>
      <c r="C37" s="82"/>
      <c r="D37" s="82"/>
      <c r="E37" s="82"/>
      <c r="F37" s="82"/>
      <c r="G37" s="82"/>
      <c r="H37" s="83"/>
      <c r="I37" s="6"/>
      <c r="J37" s="6"/>
      <c r="K37" s="7"/>
      <c r="L37" s="7"/>
      <c r="M37" s="6"/>
      <c r="N37" s="6"/>
      <c r="O37" s="44"/>
    </row>
    <row r="38" spans="1:15" ht="15.75" x14ac:dyDescent="0.25">
      <c r="A38" s="81"/>
      <c r="B38" s="82"/>
      <c r="C38" s="82"/>
      <c r="D38" s="82"/>
      <c r="E38" s="82"/>
      <c r="F38" s="82"/>
      <c r="G38" s="82"/>
      <c r="H38" s="83"/>
      <c r="I38" s="6"/>
      <c r="J38" s="6"/>
      <c r="K38" s="7"/>
      <c r="L38" s="7"/>
      <c r="M38" s="6"/>
      <c r="N38" s="6"/>
      <c r="O38" s="44"/>
    </row>
    <row r="39" spans="1:15" ht="15.75" x14ac:dyDescent="0.25">
      <c r="A39" s="81"/>
      <c r="B39" s="82"/>
      <c r="C39" s="82"/>
      <c r="D39" s="82"/>
      <c r="E39" s="82"/>
      <c r="F39" s="82"/>
      <c r="G39" s="82"/>
      <c r="H39" s="83"/>
      <c r="I39" s="6"/>
      <c r="J39" s="6"/>
      <c r="K39" s="7"/>
      <c r="L39" s="7"/>
      <c r="M39" s="6"/>
      <c r="N39" s="6"/>
      <c r="O39" s="44"/>
    </row>
    <row r="40" spans="1:15" ht="15.75" x14ac:dyDescent="0.25">
      <c r="A40" s="81"/>
      <c r="B40" s="82"/>
      <c r="C40" s="82"/>
      <c r="D40" s="82"/>
      <c r="E40" s="82"/>
      <c r="F40" s="82"/>
      <c r="G40" s="82"/>
      <c r="H40" s="83"/>
      <c r="I40" s="6"/>
      <c r="J40" s="6"/>
      <c r="K40" s="7"/>
      <c r="L40" s="7"/>
      <c r="M40" s="6"/>
      <c r="N40" s="6"/>
      <c r="O40" s="44"/>
    </row>
    <row r="41" spans="1:15" ht="16.5" thickBot="1" x14ac:dyDescent="0.3">
      <c r="A41" s="84"/>
      <c r="B41" s="85"/>
      <c r="C41" s="85"/>
      <c r="D41" s="85"/>
      <c r="E41" s="85"/>
      <c r="F41" s="85"/>
      <c r="G41" s="85"/>
      <c r="H41" s="86"/>
      <c r="I41" s="6"/>
      <c r="J41" s="6"/>
      <c r="K41" s="7"/>
      <c r="L41" s="7"/>
      <c r="M41" s="6"/>
      <c r="N41" s="6"/>
      <c r="O41" s="44"/>
    </row>
    <row r="42" spans="1:15" ht="16.5" thickBot="1" x14ac:dyDescent="0.3">
      <c r="A42" s="77" t="s">
        <v>51</v>
      </c>
      <c r="B42" s="77"/>
      <c r="C42" s="77"/>
      <c r="D42" s="77"/>
      <c r="E42" s="77"/>
      <c r="F42" s="77"/>
      <c r="G42" s="77"/>
      <c r="H42" s="77"/>
      <c r="I42" s="77"/>
      <c r="J42" s="6"/>
      <c r="K42" s="7"/>
      <c r="L42" s="7"/>
      <c r="M42" s="6"/>
      <c r="N42" s="6"/>
      <c r="O42" s="44"/>
    </row>
    <row r="43" spans="1:15" ht="16.5" thickBot="1" x14ac:dyDescent="0.3">
      <c r="A43" s="77"/>
      <c r="B43" s="77"/>
      <c r="C43" s="77"/>
      <c r="D43" s="77"/>
      <c r="E43" s="77"/>
      <c r="F43" s="77"/>
      <c r="G43" s="77"/>
      <c r="H43" s="77"/>
      <c r="I43" s="77"/>
      <c r="J43" s="6"/>
      <c r="K43" s="7"/>
      <c r="L43" s="7"/>
      <c r="M43" s="6"/>
      <c r="N43" s="6"/>
      <c r="O43" s="44"/>
    </row>
    <row r="44" spans="1:15" ht="15.75" x14ac:dyDescent="0.25">
      <c r="A44" s="1"/>
      <c r="B44" s="1"/>
      <c r="C44" s="42"/>
      <c r="D44" s="1"/>
      <c r="E44" s="6"/>
      <c r="F44" s="6"/>
      <c r="G44" s="6"/>
      <c r="H44" s="6"/>
      <c r="I44" s="6"/>
      <c r="J44" s="6"/>
      <c r="K44" s="7"/>
      <c r="L44" s="7"/>
      <c r="M44" s="6"/>
      <c r="N44" s="6"/>
      <c r="O44" s="44"/>
    </row>
    <row r="45" spans="1:15" ht="15.75" x14ac:dyDescent="0.25">
      <c r="A45" s="1"/>
      <c r="B45" s="1"/>
      <c r="C45" s="42"/>
      <c r="D45" s="1"/>
      <c r="E45" s="6"/>
      <c r="F45" s="6"/>
      <c r="G45" s="6"/>
      <c r="H45" s="6"/>
      <c r="I45" s="6"/>
      <c r="J45" s="6"/>
      <c r="K45" s="7"/>
      <c r="L45" s="7"/>
      <c r="M45" s="6"/>
      <c r="N45" s="6"/>
      <c r="O45" s="44"/>
    </row>
    <row r="46" spans="1:15" ht="15.75" x14ac:dyDescent="0.25">
      <c r="A46" s="90" t="s">
        <v>37</v>
      </c>
      <c r="B46" s="90"/>
      <c r="C46" s="90"/>
      <c r="D46" s="90"/>
      <c r="E46" s="90"/>
      <c r="F46" s="90"/>
      <c r="G46" s="90"/>
      <c r="H46" s="90"/>
      <c r="I46" s="90"/>
      <c r="J46" s="90"/>
      <c r="K46" s="18"/>
      <c r="L46" s="18"/>
      <c r="M46" s="19"/>
      <c r="N46" s="50"/>
      <c r="O46" s="45"/>
    </row>
    <row r="47" spans="1:15" ht="15.75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8"/>
      <c r="L47" s="18"/>
      <c r="M47" s="19"/>
      <c r="N47" s="50"/>
      <c r="O47" s="45"/>
    </row>
    <row r="48" spans="1:15" ht="15.75" x14ac:dyDescent="0.25">
      <c r="A48" s="19" t="s">
        <v>38</v>
      </c>
      <c r="B48" s="19"/>
      <c r="C48" s="19"/>
      <c r="D48" s="19"/>
      <c r="E48" s="19"/>
      <c r="F48" s="19"/>
      <c r="G48" s="19"/>
      <c r="H48" s="19"/>
      <c r="I48" s="19"/>
      <c r="J48" s="19"/>
      <c r="K48" s="18"/>
      <c r="L48" s="18"/>
      <c r="M48" s="19"/>
      <c r="N48" s="50"/>
      <c r="O48" s="45"/>
    </row>
    <row r="49" spans="1:15" ht="15.75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8"/>
      <c r="L49" s="18"/>
      <c r="M49" s="19"/>
      <c r="N49" s="50"/>
      <c r="O49" s="45"/>
    </row>
    <row r="50" spans="1:15" ht="15.75" x14ac:dyDescent="0.25">
      <c r="A50" s="20" t="s">
        <v>39</v>
      </c>
      <c r="B50" s="19"/>
      <c r="C50" s="19"/>
      <c r="D50" s="19"/>
      <c r="E50" s="19"/>
      <c r="F50" s="19"/>
      <c r="G50" s="19"/>
      <c r="H50" s="19"/>
      <c r="I50" s="19"/>
      <c r="J50" s="19"/>
      <c r="K50" s="18"/>
      <c r="L50" s="18"/>
      <c r="M50" s="19"/>
      <c r="N50" s="50"/>
      <c r="O50" s="45"/>
    </row>
    <row r="51" spans="1:15" ht="15.75" x14ac:dyDescent="0.25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8"/>
      <c r="L51" s="18"/>
      <c r="M51" s="19"/>
      <c r="N51" s="50"/>
      <c r="O51" s="45"/>
    </row>
    <row r="52" spans="1:15" ht="15.75" x14ac:dyDescent="0.25">
      <c r="A52" s="20" t="s">
        <v>40</v>
      </c>
      <c r="B52" s="19"/>
      <c r="C52" s="19"/>
      <c r="D52" s="19"/>
      <c r="E52" s="19"/>
      <c r="F52" s="19"/>
      <c r="G52" s="19"/>
      <c r="H52" s="19"/>
      <c r="I52" s="19"/>
      <c r="J52" s="19"/>
      <c r="K52" s="18"/>
      <c r="L52" s="18"/>
      <c r="M52" s="19"/>
      <c r="N52" s="50"/>
      <c r="O52" s="45"/>
    </row>
    <row r="53" spans="1:15" ht="15.75" x14ac:dyDescent="0.25">
      <c r="A53" s="6"/>
      <c r="B53" s="21"/>
      <c r="C53" s="21"/>
      <c r="D53" s="21"/>
      <c r="E53" s="19"/>
      <c r="F53" s="57"/>
      <c r="G53" s="57"/>
      <c r="H53" s="57"/>
      <c r="I53" s="21"/>
      <c r="J53" s="21"/>
      <c r="K53" s="7"/>
      <c r="L53" s="7"/>
      <c r="M53" s="21"/>
      <c r="N53" s="45"/>
      <c r="O53" s="45"/>
    </row>
    <row r="54" spans="1:15" ht="15.75" x14ac:dyDescent="0.25">
      <c r="A54" s="21" t="s">
        <v>41</v>
      </c>
      <c r="B54" s="21"/>
      <c r="C54" s="21"/>
      <c r="D54" s="21"/>
      <c r="E54" s="21"/>
      <c r="F54" s="21"/>
      <c r="G54" s="21"/>
      <c r="H54" s="21"/>
      <c r="I54" s="21"/>
      <c r="J54" s="21"/>
      <c r="K54" s="7"/>
      <c r="L54" s="7"/>
      <c r="M54" s="21"/>
      <c r="N54" s="45"/>
      <c r="O54" s="45"/>
    </row>
    <row r="55" spans="1:15" ht="15.75" x14ac:dyDescent="0.25">
      <c r="A55" s="21" t="s">
        <v>42</v>
      </c>
      <c r="B55" s="21"/>
      <c r="C55" s="21"/>
      <c r="D55" s="21"/>
      <c r="E55" s="21"/>
      <c r="F55" s="21"/>
      <c r="G55" s="21"/>
      <c r="H55" s="21"/>
      <c r="I55" s="21"/>
      <c r="J55" s="21"/>
      <c r="K55" s="7"/>
      <c r="L55" s="7"/>
      <c r="M55" s="21"/>
      <c r="N55" s="45"/>
      <c r="O55" s="44"/>
    </row>
    <row r="56" spans="1:15" ht="16.5" thickBot="1" x14ac:dyDescent="0.3">
      <c r="A56" s="21" t="s">
        <v>43</v>
      </c>
      <c r="B56" s="6"/>
      <c r="C56" s="22"/>
      <c r="D56" s="6"/>
      <c r="E56" s="6"/>
      <c r="F56" s="6"/>
      <c r="G56" s="6"/>
      <c r="H56" s="6"/>
      <c r="I56" s="6"/>
      <c r="J56" s="6"/>
      <c r="K56" s="7"/>
      <c r="L56" s="7"/>
      <c r="M56" s="6"/>
      <c r="N56" s="44"/>
      <c r="O56" s="27"/>
    </row>
    <row r="57" spans="1:15" ht="47.25" x14ac:dyDescent="0.25">
      <c r="A57" s="87" t="s">
        <v>14</v>
      </c>
      <c r="B57" s="87"/>
      <c r="C57" s="88" t="s">
        <v>15</v>
      </c>
      <c r="D57" s="88"/>
      <c r="E57" s="23" t="s">
        <v>16</v>
      </c>
      <c r="F57" s="23" t="s">
        <v>44</v>
      </c>
      <c r="G57" s="23"/>
      <c r="H57" s="23" t="s">
        <v>18</v>
      </c>
      <c r="I57" s="26" t="s">
        <v>19</v>
      </c>
      <c r="J57" s="27" t="s">
        <v>20</v>
      </c>
      <c r="K57" s="27" t="s">
        <v>21</v>
      </c>
      <c r="L57" s="27" t="s">
        <v>22</v>
      </c>
      <c r="M57" s="27" t="s">
        <v>23</v>
      </c>
      <c r="N57" s="28"/>
      <c r="O57" s="6"/>
    </row>
    <row r="58" spans="1:15" ht="15.75" x14ac:dyDescent="0.25">
      <c r="A58" s="58">
        <v>100</v>
      </c>
      <c r="B58" s="35" t="s">
        <v>24</v>
      </c>
      <c r="C58" s="59">
        <f t="shared" ref="C58:C64" si="3">M58</f>
        <v>30</v>
      </c>
      <c r="D58" s="35" t="s">
        <v>25</v>
      </c>
      <c r="E58" s="60">
        <f t="shared" ref="E58:E64" si="4">A58/$E$4*$E$5</f>
        <v>35</v>
      </c>
      <c r="F58" s="60">
        <f>IF(E58*(J58/60)&gt;$E$5,$E$5,E58*J58/60)</f>
        <v>17.5</v>
      </c>
      <c r="G58" s="60"/>
      <c r="H58" s="60"/>
      <c r="I58" s="36"/>
      <c r="J58" s="6">
        <v>30</v>
      </c>
      <c r="K58" s="37">
        <f>F58</f>
        <v>17.5</v>
      </c>
      <c r="L58" s="37">
        <f>K58</f>
        <v>17.5</v>
      </c>
      <c r="M58" s="22">
        <f t="shared" ref="M58:M64" si="5">IF(F58="N/A",0,F58/E58*60)</f>
        <v>30</v>
      </c>
      <c r="N58" s="38"/>
      <c r="O58" s="39"/>
    </row>
    <row r="59" spans="1:15" ht="15.75" x14ac:dyDescent="0.25">
      <c r="A59" s="58">
        <v>150</v>
      </c>
      <c r="B59" s="35" t="s">
        <v>24</v>
      </c>
      <c r="C59" s="59">
        <f t="shared" si="3"/>
        <v>30</v>
      </c>
      <c r="D59" s="35" t="s">
        <v>25</v>
      </c>
      <c r="E59" s="60">
        <f t="shared" si="4"/>
        <v>52.5</v>
      </c>
      <c r="F59" s="60">
        <f t="shared" ref="F59:F64" si="6">IF(L59&lt;$E$5,E59*J59/60,IF(L58&gt;=$E$5,"N/A",$E$5-L58))</f>
        <v>26.25</v>
      </c>
      <c r="G59" s="61"/>
      <c r="H59" s="60"/>
      <c r="I59" s="36"/>
      <c r="J59" s="6">
        <v>30</v>
      </c>
      <c r="K59" s="7">
        <f>E59*J59/60</f>
        <v>26.25</v>
      </c>
      <c r="L59" s="37">
        <f>SUM(K58:K59)</f>
        <v>43.75</v>
      </c>
      <c r="M59" s="22">
        <f t="shared" si="5"/>
        <v>30</v>
      </c>
      <c r="N59" s="38"/>
      <c r="O59" s="39"/>
    </row>
    <row r="60" spans="1:15" ht="15.75" x14ac:dyDescent="0.25">
      <c r="A60" s="58">
        <v>200</v>
      </c>
      <c r="B60" s="35" t="s">
        <v>24</v>
      </c>
      <c r="C60" s="59">
        <f t="shared" si="3"/>
        <v>30</v>
      </c>
      <c r="D60" s="35" t="s">
        <v>25</v>
      </c>
      <c r="E60" s="60">
        <f t="shared" si="4"/>
        <v>70</v>
      </c>
      <c r="F60" s="60">
        <f t="shared" si="6"/>
        <v>35</v>
      </c>
      <c r="G60" s="60"/>
      <c r="H60" s="35"/>
      <c r="I60" s="36"/>
      <c r="J60" s="6">
        <v>30</v>
      </c>
      <c r="K60" s="7">
        <f>E60*J60/60</f>
        <v>35</v>
      </c>
      <c r="L60" s="37">
        <f>SUM(K58:K60)</f>
        <v>78.75</v>
      </c>
      <c r="M60" s="22">
        <f t="shared" si="5"/>
        <v>30</v>
      </c>
      <c r="N60" s="38"/>
      <c r="O60" s="39"/>
    </row>
    <row r="61" spans="1:15" ht="15.75" x14ac:dyDescent="0.25">
      <c r="A61" s="58">
        <v>250</v>
      </c>
      <c r="B61" s="35" t="s">
        <v>24</v>
      </c>
      <c r="C61" s="59">
        <f t="shared" si="3"/>
        <v>30</v>
      </c>
      <c r="D61" s="35" t="s">
        <v>25</v>
      </c>
      <c r="E61" s="60">
        <f t="shared" si="4"/>
        <v>87.5</v>
      </c>
      <c r="F61" s="60">
        <f t="shared" si="6"/>
        <v>43.75</v>
      </c>
      <c r="G61" s="61"/>
      <c r="H61" s="35"/>
      <c r="I61" s="36"/>
      <c r="J61" s="6">
        <v>30</v>
      </c>
      <c r="K61" s="7">
        <f>E61*J61/60</f>
        <v>43.75</v>
      </c>
      <c r="L61" s="37">
        <f>SUM(K58:K61)</f>
        <v>122.5</v>
      </c>
      <c r="M61" s="22">
        <f t="shared" si="5"/>
        <v>30</v>
      </c>
      <c r="N61" s="38"/>
      <c r="O61" s="39"/>
    </row>
    <row r="62" spans="1:15" ht="15.75" x14ac:dyDescent="0.25">
      <c r="A62" s="58">
        <v>300</v>
      </c>
      <c r="B62" s="35" t="s">
        <v>24</v>
      </c>
      <c r="C62" s="59">
        <f t="shared" si="3"/>
        <v>30</v>
      </c>
      <c r="D62" s="35" t="s">
        <v>25</v>
      </c>
      <c r="E62" s="60">
        <f t="shared" si="4"/>
        <v>105</v>
      </c>
      <c r="F62" s="60">
        <f t="shared" si="6"/>
        <v>52.5</v>
      </c>
      <c r="G62" s="60"/>
      <c r="H62" s="35"/>
      <c r="I62" s="36"/>
      <c r="J62" s="6">
        <v>30</v>
      </c>
      <c r="K62" s="7">
        <f>E62*J62/60</f>
        <v>52.5</v>
      </c>
      <c r="L62" s="37">
        <f>SUM(K58:K62)</f>
        <v>175</v>
      </c>
      <c r="M62" s="22">
        <f t="shared" si="5"/>
        <v>30</v>
      </c>
      <c r="N62" s="38"/>
      <c r="O62" s="39"/>
    </row>
    <row r="63" spans="1:15" ht="15.75" x14ac:dyDescent="0.25">
      <c r="A63" s="58">
        <v>350</v>
      </c>
      <c r="B63" s="35" t="s">
        <v>24</v>
      </c>
      <c r="C63" s="59">
        <f t="shared" si="3"/>
        <v>30</v>
      </c>
      <c r="D63" s="35" t="s">
        <v>25</v>
      </c>
      <c r="E63" s="60">
        <f t="shared" si="4"/>
        <v>122.49999999999999</v>
      </c>
      <c r="F63" s="60">
        <f t="shared" si="6"/>
        <v>61.249999999999993</v>
      </c>
      <c r="G63" s="61"/>
      <c r="H63" s="35"/>
      <c r="I63" s="36"/>
      <c r="J63" s="6">
        <v>30</v>
      </c>
      <c r="K63" s="7">
        <f>E63*J63/60</f>
        <v>61.249999999999993</v>
      </c>
      <c r="L63" s="37">
        <f>SUM(K58:K63)</f>
        <v>236.25</v>
      </c>
      <c r="M63" s="22">
        <f t="shared" si="5"/>
        <v>30</v>
      </c>
      <c r="N63" s="38"/>
      <c r="O63" s="39"/>
    </row>
    <row r="64" spans="1:15" ht="16.5" thickBot="1" x14ac:dyDescent="0.3">
      <c r="A64" s="62">
        <v>400</v>
      </c>
      <c r="B64" s="63" t="s">
        <v>24</v>
      </c>
      <c r="C64" s="64">
        <f t="shared" si="3"/>
        <v>48.75</v>
      </c>
      <c r="D64" s="35" t="s">
        <v>25</v>
      </c>
      <c r="E64" s="65">
        <f t="shared" si="4"/>
        <v>140</v>
      </c>
      <c r="F64" s="60">
        <f t="shared" si="6"/>
        <v>113.75</v>
      </c>
      <c r="G64" s="65"/>
      <c r="H64" s="63"/>
      <c r="I64" s="66"/>
      <c r="J64" s="6"/>
      <c r="K64" s="7" t="s">
        <v>26</v>
      </c>
      <c r="L64" s="7">
        <f>E5</f>
        <v>350</v>
      </c>
      <c r="M64" s="22">
        <f t="shared" si="5"/>
        <v>48.75</v>
      </c>
      <c r="N64" s="44"/>
      <c r="O64" s="39"/>
    </row>
    <row r="65" spans="1:15" ht="15.75" x14ac:dyDescent="0.25">
      <c r="A65" s="1" t="s">
        <v>27</v>
      </c>
      <c r="B65" s="1"/>
      <c r="C65" s="3"/>
      <c r="D65" s="3"/>
      <c r="E65" s="41"/>
      <c r="F65" s="41"/>
      <c r="G65" s="41"/>
      <c r="H65" s="1"/>
      <c r="I65" s="6"/>
      <c r="J65" s="6"/>
      <c r="K65" s="7"/>
      <c r="L65" s="7"/>
      <c r="M65" s="22">
        <f>SUM(M58:M64)</f>
        <v>228.75</v>
      </c>
      <c r="N65" s="43" t="s">
        <v>28</v>
      </c>
      <c r="O65" s="6"/>
    </row>
    <row r="66" spans="1:15" ht="15.75" x14ac:dyDescent="0.25">
      <c r="A66" s="1">
        <f>M66</f>
        <v>3</v>
      </c>
      <c r="B66" s="1" t="s">
        <v>29</v>
      </c>
      <c r="C66" s="42">
        <f>M67</f>
        <v>48.75</v>
      </c>
      <c r="D66" s="1" t="s">
        <v>25</v>
      </c>
      <c r="E66" s="6"/>
      <c r="F66" s="6"/>
      <c r="G66" s="6"/>
      <c r="H66" s="6"/>
      <c r="I66" s="6"/>
      <c r="J66" s="6"/>
      <c r="K66" s="7"/>
      <c r="L66" s="7"/>
      <c r="M66" s="6">
        <f>INT(M65/60)</f>
        <v>3</v>
      </c>
      <c r="N66" s="6" t="s">
        <v>45</v>
      </c>
      <c r="O66" s="44"/>
    </row>
    <row r="67" spans="1:15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7"/>
      <c r="L67" s="7"/>
      <c r="M67" s="6">
        <f>M65-(M66*60)</f>
        <v>48.75</v>
      </c>
      <c r="N67" s="6" t="s">
        <v>31</v>
      </c>
      <c r="O67" s="44"/>
    </row>
    <row r="68" spans="1:15" ht="16.5" thickBot="1" x14ac:dyDescent="0.3">
      <c r="J68" s="6"/>
      <c r="K68" s="7"/>
      <c r="L68" s="7"/>
      <c r="M68" s="6"/>
      <c r="N68" s="6"/>
      <c r="O68" s="6"/>
    </row>
    <row r="69" spans="1:15" ht="15.75" x14ac:dyDescent="0.25">
      <c r="A69" s="46" t="s">
        <v>32</v>
      </c>
      <c r="B69" s="47"/>
      <c r="C69" s="47"/>
      <c r="D69" s="47"/>
      <c r="E69" s="47"/>
      <c r="F69" s="47"/>
      <c r="G69" s="47"/>
      <c r="H69" s="48"/>
      <c r="I69" s="49"/>
      <c r="J69" s="6"/>
      <c r="K69" s="7"/>
      <c r="L69" s="7"/>
      <c r="M69" s="6"/>
      <c r="N69" s="6"/>
      <c r="O69" s="6"/>
    </row>
    <row r="70" spans="1:15" ht="15.75" x14ac:dyDescent="0.25">
      <c r="A70" s="51" t="s">
        <v>33</v>
      </c>
      <c r="B70" s="52"/>
      <c r="C70" s="52"/>
      <c r="D70" s="52"/>
      <c r="E70" s="52"/>
      <c r="F70" s="52"/>
      <c r="G70" s="52"/>
      <c r="H70" s="52"/>
      <c r="I70" s="53"/>
      <c r="J70" s="6"/>
      <c r="K70" s="7"/>
      <c r="L70" s="7"/>
      <c r="M70" s="6"/>
      <c r="N70" s="6"/>
      <c r="O70" s="6"/>
    </row>
    <row r="71" spans="1:15" ht="15.75" x14ac:dyDescent="0.25">
      <c r="A71" s="51" t="s">
        <v>34</v>
      </c>
      <c r="B71" s="52"/>
      <c r="C71" s="52"/>
      <c r="D71" s="52"/>
      <c r="E71" s="52"/>
      <c r="F71" s="52"/>
      <c r="G71" s="52"/>
      <c r="H71" s="52"/>
      <c r="I71" s="53"/>
      <c r="J71" s="6"/>
      <c r="K71" s="7"/>
      <c r="L71" s="7"/>
      <c r="M71" s="6"/>
      <c r="N71" s="6"/>
      <c r="O71" s="6"/>
    </row>
    <row r="72" spans="1:15" ht="16.5" thickBot="1" x14ac:dyDescent="0.3">
      <c r="A72" s="54" t="s">
        <v>35</v>
      </c>
      <c r="B72" s="55"/>
      <c r="C72" s="55"/>
      <c r="D72" s="55"/>
      <c r="E72" s="55"/>
      <c r="F72" s="55"/>
      <c r="G72" s="55"/>
      <c r="H72" s="55"/>
      <c r="I72" s="56"/>
      <c r="J72" s="6"/>
      <c r="K72" s="7"/>
      <c r="L72" s="7"/>
      <c r="M72" s="6"/>
      <c r="N72" s="6"/>
      <c r="O72" s="6"/>
    </row>
    <row r="73" spans="1:15" ht="15.75" x14ac:dyDescent="0.25">
      <c r="J73" s="6"/>
      <c r="K73" s="7"/>
      <c r="L73" s="7"/>
      <c r="M73" s="6"/>
      <c r="N73" s="6"/>
      <c r="O73" s="6"/>
    </row>
    <row r="74" spans="1:15" ht="15.75" x14ac:dyDescent="0.25">
      <c r="A74" s="89"/>
      <c r="B74" s="89"/>
      <c r="C74" s="89"/>
      <c r="D74" s="89"/>
      <c r="E74" s="89"/>
      <c r="F74" s="89"/>
      <c r="G74" s="89"/>
      <c r="H74" s="89"/>
      <c r="I74" s="89"/>
      <c r="J74" s="6"/>
      <c r="K74" s="7"/>
      <c r="L74" s="7"/>
      <c r="M74" s="6"/>
      <c r="N74" s="6"/>
      <c r="O74" s="44"/>
    </row>
    <row r="75" spans="1:15" ht="16.5" thickBot="1" x14ac:dyDescent="0.3">
      <c r="A75" s="2" t="s">
        <v>36</v>
      </c>
      <c r="B75" s="1"/>
      <c r="C75" s="42"/>
      <c r="D75" s="1"/>
      <c r="E75" s="6"/>
      <c r="F75" s="6"/>
      <c r="G75" s="6"/>
      <c r="H75" s="6"/>
      <c r="I75" s="6"/>
      <c r="J75" s="6"/>
      <c r="K75" s="7"/>
      <c r="L75" s="7"/>
      <c r="M75" s="6"/>
      <c r="N75" s="6"/>
      <c r="O75" s="44"/>
    </row>
    <row r="76" spans="1:15" ht="15.75" x14ac:dyDescent="0.25">
      <c r="A76" s="78" t="s">
        <v>52</v>
      </c>
      <c r="B76" s="79"/>
      <c r="C76" s="79"/>
      <c r="D76" s="79"/>
      <c r="E76" s="79"/>
      <c r="F76" s="79"/>
      <c r="G76" s="79"/>
      <c r="H76" s="80"/>
      <c r="I76" s="1"/>
      <c r="J76" s="1"/>
      <c r="K76" s="3"/>
      <c r="L76" s="3"/>
      <c r="M76" s="1"/>
      <c r="N76" s="1"/>
      <c r="O76" s="43"/>
    </row>
    <row r="77" spans="1:15" ht="15.75" x14ac:dyDescent="0.25">
      <c r="A77" s="81"/>
      <c r="B77" s="82"/>
      <c r="C77" s="82"/>
      <c r="D77" s="82"/>
      <c r="E77" s="82"/>
      <c r="F77" s="82"/>
      <c r="G77" s="82"/>
      <c r="H77" s="83"/>
      <c r="I77" s="6"/>
      <c r="J77" s="6"/>
      <c r="K77" s="7"/>
      <c r="L77" s="7"/>
      <c r="M77" s="6"/>
      <c r="N77" s="6"/>
      <c r="O77" s="44"/>
    </row>
    <row r="78" spans="1:15" ht="15.75" x14ac:dyDescent="0.25">
      <c r="A78" s="81"/>
      <c r="B78" s="82"/>
      <c r="C78" s="82"/>
      <c r="D78" s="82"/>
      <c r="E78" s="82"/>
      <c r="F78" s="82"/>
      <c r="G78" s="82"/>
      <c r="H78" s="83"/>
      <c r="I78" s="6"/>
      <c r="J78" s="6"/>
      <c r="K78" s="7"/>
      <c r="L78" s="7"/>
      <c r="M78" s="6"/>
      <c r="N78" s="6"/>
      <c r="O78" s="44"/>
    </row>
    <row r="79" spans="1:15" ht="15.75" x14ac:dyDescent="0.25">
      <c r="A79" s="81"/>
      <c r="B79" s="82"/>
      <c r="C79" s="82"/>
      <c r="D79" s="82"/>
      <c r="E79" s="82"/>
      <c r="F79" s="82"/>
      <c r="G79" s="82"/>
      <c r="H79" s="83"/>
      <c r="I79" s="6"/>
      <c r="J79" s="6"/>
      <c r="K79" s="7"/>
      <c r="L79" s="7"/>
      <c r="M79" s="6"/>
      <c r="N79" s="6"/>
      <c r="O79" s="44"/>
    </row>
    <row r="80" spans="1:15" ht="15.75" x14ac:dyDescent="0.25">
      <c r="A80" s="81"/>
      <c r="B80" s="82"/>
      <c r="C80" s="82"/>
      <c r="D80" s="82"/>
      <c r="E80" s="82"/>
      <c r="F80" s="82"/>
      <c r="G80" s="82"/>
      <c r="H80" s="83"/>
      <c r="I80" s="6"/>
      <c r="J80" s="6"/>
      <c r="K80" s="7"/>
      <c r="L80" s="7"/>
      <c r="M80" s="6"/>
      <c r="N80" s="6"/>
      <c r="O80" s="44"/>
    </row>
    <row r="81" spans="1:15" ht="15.75" x14ac:dyDescent="0.25">
      <c r="A81" s="81"/>
      <c r="B81" s="82"/>
      <c r="C81" s="82"/>
      <c r="D81" s="82"/>
      <c r="E81" s="82"/>
      <c r="F81" s="82"/>
      <c r="G81" s="82"/>
      <c r="H81" s="83"/>
      <c r="I81" s="6"/>
      <c r="J81" s="6"/>
      <c r="K81" s="7"/>
      <c r="L81" s="7"/>
      <c r="M81" s="6"/>
      <c r="N81" s="6"/>
      <c r="O81" s="44"/>
    </row>
    <row r="82" spans="1:15" ht="15.75" x14ac:dyDescent="0.25">
      <c r="A82" s="81"/>
      <c r="B82" s="82"/>
      <c r="C82" s="82"/>
      <c r="D82" s="82"/>
      <c r="E82" s="82"/>
      <c r="F82" s="82"/>
      <c r="G82" s="82"/>
      <c r="H82" s="83"/>
      <c r="I82" s="6"/>
      <c r="J82" s="6"/>
      <c r="K82" s="7"/>
      <c r="L82" s="7"/>
      <c r="M82" s="6"/>
      <c r="N82" s="6"/>
      <c r="O82" s="44"/>
    </row>
    <row r="83" spans="1:15" ht="15.75" x14ac:dyDescent="0.25">
      <c r="A83" s="81"/>
      <c r="B83" s="82"/>
      <c r="C83" s="82"/>
      <c r="D83" s="82"/>
      <c r="E83" s="82"/>
      <c r="F83" s="82"/>
      <c r="G83" s="82"/>
      <c r="H83" s="83"/>
      <c r="I83" s="6"/>
      <c r="J83" s="6"/>
      <c r="K83" s="7"/>
      <c r="L83" s="7"/>
      <c r="M83" s="6"/>
      <c r="N83" s="6"/>
      <c r="O83" s="44"/>
    </row>
    <row r="84" spans="1:15" ht="16.5" thickBot="1" x14ac:dyDescent="0.3">
      <c r="A84" s="84"/>
      <c r="B84" s="85"/>
      <c r="C84" s="85"/>
      <c r="D84" s="85"/>
      <c r="E84" s="85"/>
      <c r="F84" s="85"/>
      <c r="G84" s="85"/>
      <c r="H84" s="86"/>
      <c r="I84" s="6"/>
      <c r="J84" s="6"/>
      <c r="K84" s="7"/>
      <c r="L84" s="7"/>
      <c r="M84" s="6"/>
      <c r="N84" s="6"/>
      <c r="O84" s="44"/>
    </row>
    <row r="85" spans="1:15" ht="16.5" thickBot="1" x14ac:dyDescent="0.3">
      <c r="A85" s="77" t="s">
        <v>51</v>
      </c>
      <c r="B85" s="77"/>
      <c r="C85" s="77"/>
      <c r="D85" s="77"/>
      <c r="E85" s="77"/>
      <c r="F85" s="77"/>
      <c r="G85" s="77"/>
      <c r="H85" s="77"/>
      <c r="I85" s="77"/>
      <c r="J85" s="6"/>
      <c r="K85" s="7"/>
      <c r="L85" s="7"/>
      <c r="M85" s="6"/>
      <c r="N85" s="6"/>
      <c r="O85" s="44"/>
    </row>
    <row r="86" spans="1:15" ht="16.5" thickBot="1" x14ac:dyDescent="0.3">
      <c r="A86" s="77"/>
      <c r="B86" s="77"/>
      <c r="C86" s="77"/>
      <c r="D86" s="77"/>
      <c r="E86" s="77"/>
      <c r="F86" s="77"/>
      <c r="G86" s="77"/>
      <c r="H86" s="77"/>
      <c r="I86" s="77"/>
      <c r="J86" s="6"/>
      <c r="K86" s="7"/>
      <c r="L86" s="7"/>
      <c r="M86" s="6"/>
      <c r="N86" s="6"/>
      <c r="O86" s="44"/>
    </row>
    <row r="87" spans="1:15" ht="15.75" x14ac:dyDescent="0.25">
      <c r="J87" s="6"/>
      <c r="K87" s="7"/>
      <c r="L87" s="7"/>
      <c r="M87" s="6"/>
      <c r="N87" s="6"/>
      <c r="O87" s="6"/>
    </row>
    <row r="88" spans="1:15" ht="15.75" x14ac:dyDescent="0.25">
      <c r="A88" s="19" t="s">
        <v>46</v>
      </c>
      <c r="B88" s="19"/>
      <c r="C88" s="19"/>
      <c r="D88" s="19"/>
      <c r="E88" s="6"/>
      <c r="F88" s="6"/>
      <c r="G88" s="19"/>
      <c r="H88" s="19"/>
      <c r="I88" s="19"/>
      <c r="J88" s="6"/>
      <c r="K88" s="7"/>
      <c r="L88" s="7"/>
      <c r="M88" s="6"/>
      <c r="N88" s="6"/>
      <c r="O88" s="6"/>
    </row>
    <row r="89" spans="1:15" ht="15.75" x14ac:dyDescent="0.25">
      <c r="A89" s="19"/>
      <c r="B89" s="19"/>
      <c r="C89" s="19"/>
      <c r="D89" s="19"/>
      <c r="E89" s="6"/>
      <c r="F89" s="6"/>
      <c r="G89" s="19"/>
      <c r="H89" s="19"/>
      <c r="I89" s="19"/>
      <c r="J89" s="6"/>
      <c r="K89" s="7"/>
      <c r="L89" s="7"/>
      <c r="M89" s="6"/>
      <c r="N89" s="6"/>
      <c r="O89" s="6"/>
    </row>
    <row r="90" spans="1:15" ht="15.75" x14ac:dyDescent="0.25">
      <c r="A90" s="20" t="s">
        <v>47</v>
      </c>
      <c r="B90" s="20"/>
      <c r="C90" s="20"/>
      <c r="D90" s="20"/>
      <c r="E90" s="6"/>
      <c r="F90" s="6"/>
      <c r="G90" s="20"/>
      <c r="H90" s="20"/>
      <c r="I90" s="20"/>
      <c r="J90" s="6"/>
      <c r="K90" s="7"/>
      <c r="L90" s="7"/>
      <c r="M90" s="6"/>
      <c r="N90" s="6"/>
      <c r="O90" s="6"/>
    </row>
    <row r="91" spans="1:15" ht="15.75" x14ac:dyDescent="0.25">
      <c r="A91" s="19"/>
      <c r="B91" s="19"/>
      <c r="C91" s="19"/>
      <c r="D91" s="19"/>
      <c r="E91" s="6"/>
      <c r="F91" s="6"/>
      <c r="G91" s="19"/>
      <c r="H91" s="19"/>
      <c r="I91" s="19"/>
      <c r="J91" s="6"/>
      <c r="K91" s="7"/>
      <c r="L91" s="7"/>
      <c r="M91" s="6"/>
      <c r="N91" s="6"/>
      <c r="O91" s="6"/>
    </row>
    <row r="92" spans="1:15" ht="15.75" x14ac:dyDescent="0.25">
      <c r="A92" s="20" t="s">
        <v>48</v>
      </c>
      <c r="B92" s="20"/>
      <c r="C92" s="20"/>
      <c r="D92" s="20"/>
      <c r="E92" s="6"/>
      <c r="F92" s="6"/>
      <c r="G92" s="19"/>
      <c r="H92" s="19"/>
      <c r="I92" s="19"/>
      <c r="J92" s="6"/>
      <c r="K92" s="7"/>
      <c r="L92" s="7"/>
      <c r="M92" s="6"/>
      <c r="N92" s="6"/>
      <c r="O92" s="6"/>
    </row>
    <row r="93" spans="1:15" ht="15.75" x14ac:dyDescent="0.25">
      <c r="J93" s="6"/>
      <c r="K93" s="7"/>
      <c r="L93" s="7"/>
      <c r="M93" s="6"/>
      <c r="N93" s="6"/>
      <c r="O93" s="6"/>
    </row>
    <row r="94" spans="1:15" ht="16.5" thickBot="1" x14ac:dyDescent="0.3">
      <c r="A94" s="21" t="s">
        <v>49</v>
      </c>
      <c r="B94" s="19"/>
      <c r="C94" s="19"/>
      <c r="D94" s="19"/>
      <c r="E94" s="19"/>
      <c r="F94" s="19"/>
      <c r="G94" s="19"/>
      <c r="H94" s="19"/>
      <c r="I94" s="19"/>
      <c r="J94" s="6"/>
      <c r="K94" s="7"/>
      <c r="L94" s="7"/>
      <c r="M94" s="6"/>
      <c r="N94" s="6"/>
      <c r="O94" s="6"/>
    </row>
    <row r="95" spans="1:15" ht="47.25" x14ac:dyDescent="0.25">
      <c r="A95" s="87" t="s">
        <v>14</v>
      </c>
      <c r="B95" s="87"/>
      <c r="C95" s="88" t="s">
        <v>15</v>
      </c>
      <c r="D95" s="88"/>
      <c r="E95" s="23" t="s">
        <v>16</v>
      </c>
      <c r="F95" s="67" t="s">
        <v>17</v>
      </c>
      <c r="G95" s="25"/>
      <c r="H95" s="68"/>
      <c r="I95" s="26" t="s">
        <v>19</v>
      </c>
      <c r="J95" s="6"/>
      <c r="K95" s="7"/>
      <c r="L95" s="7"/>
      <c r="M95" s="6"/>
      <c r="N95" s="6"/>
      <c r="O95" s="6"/>
    </row>
    <row r="96" spans="1:15" ht="15.75" x14ac:dyDescent="0.25">
      <c r="A96" s="69">
        <f>0.2*E5</f>
        <v>70</v>
      </c>
      <c r="B96" s="70" t="s">
        <v>50</v>
      </c>
      <c r="C96" s="70">
        <v>30</v>
      </c>
      <c r="D96" s="70" t="s">
        <v>25</v>
      </c>
      <c r="E96" s="32">
        <f>A96*60/C96</f>
        <v>140</v>
      </c>
      <c r="F96" s="71">
        <f>A96</f>
        <v>70</v>
      </c>
      <c r="G96" s="70"/>
      <c r="H96" s="70"/>
      <c r="I96" s="72"/>
      <c r="J96" s="6"/>
      <c r="K96" s="7"/>
      <c r="L96" s="7"/>
      <c r="M96" s="6"/>
      <c r="N96" s="6"/>
      <c r="O96" s="6"/>
    </row>
    <row r="97" spans="1:15" ht="16.5" thickBot="1" x14ac:dyDescent="0.3">
      <c r="A97" s="73">
        <f>0.8*E5</f>
        <v>280</v>
      </c>
      <c r="B97" s="74" t="s">
        <v>50</v>
      </c>
      <c r="C97" s="74">
        <v>60</v>
      </c>
      <c r="D97" s="74" t="s">
        <v>25</v>
      </c>
      <c r="E97" s="65">
        <f>A97</f>
        <v>280</v>
      </c>
      <c r="F97" s="75">
        <f>A97</f>
        <v>280</v>
      </c>
      <c r="G97" s="74"/>
      <c r="H97" s="74"/>
      <c r="I97" s="76"/>
      <c r="J97" s="6"/>
      <c r="K97" s="7"/>
      <c r="L97" s="7"/>
      <c r="M97" s="6"/>
      <c r="N97" s="6"/>
      <c r="O97" s="6"/>
    </row>
    <row r="98" spans="1:15" ht="15.75" x14ac:dyDescent="0.25">
      <c r="A98" s="1" t="s">
        <v>27</v>
      </c>
      <c r="B98" s="1"/>
      <c r="C98" s="3"/>
      <c r="D98" s="3"/>
      <c r="E98" s="19"/>
      <c r="F98" s="19"/>
      <c r="G98" s="19"/>
      <c r="H98" s="19"/>
      <c r="I98" s="19"/>
      <c r="J98" s="6"/>
      <c r="K98" s="7"/>
      <c r="L98" s="7"/>
      <c r="M98" s="6"/>
      <c r="N98" s="6"/>
      <c r="O98" s="6"/>
    </row>
    <row r="99" spans="1:15" ht="15.75" x14ac:dyDescent="0.25">
      <c r="A99" s="1">
        <v>1</v>
      </c>
      <c r="B99" s="1" t="s">
        <v>29</v>
      </c>
      <c r="C99" s="42">
        <v>30</v>
      </c>
      <c r="D99" s="1" t="s">
        <v>25</v>
      </c>
      <c r="E99" s="19"/>
      <c r="F99" s="19"/>
      <c r="G99" s="19"/>
      <c r="H99" s="19"/>
      <c r="I99" s="19"/>
      <c r="J99" s="6"/>
      <c r="K99" s="7"/>
      <c r="L99" s="7"/>
      <c r="M99" s="6"/>
      <c r="N99" s="6"/>
      <c r="O99" s="6"/>
    </row>
    <row r="100" spans="1:15" ht="15.7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7"/>
      <c r="L100" s="7"/>
      <c r="M100" s="6"/>
      <c r="N100" s="6"/>
      <c r="O100" s="6"/>
    </row>
    <row r="101" spans="1:15" ht="16.5" thickBot="1" x14ac:dyDescent="0.3">
      <c r="A101" s="6"/>
      <c r="B101" s="6"/>
      <c r="C101" s="22"/>
      <c r="D101" s="6"/>
      <c r="E101" s="6"/>
      <c r="F101" s="6"/>
      <c r="G101" s="6"/>
      <c r="H101" s="6"/>
      <c r="I101" s="6"/>
      <c r="J101" s="6"/>
      <c r="K101" s="7"/>
      <c r="L101" s="7"/>
      <c r="M101" s="6"/>
      <c r="N101" s="6"/>
      <c r="O101" s="6"/>
    </row>
    <row r="102" spans="1:15" ht="15.75" x14ac:dyDescent="0.25">
      <c r="A102" s="46" t="s">
        <v>32</v>
      </c>
      <c r="B102" s="47"/>
      <c r="C102" s="47"/>
      <c r="D102" s="47"/>
      <c r="E102" s="47"/>
      <c r="F102" s="47"/>
      <c r="G102" s="47"/>
      <c r="H102" s="48"/>
      <c r="I102" s="49"/>
      <c r="J102" s="6"/>
      <c r="K102" s="7"/>
      <c r="L102" s="7"/>
      <c r="M102" s="6"/>
      <c r="N102" s="6"/>
      <c r="O102" s="6"/>
    </row>
    <row r="103" spans="1:15" ht="15.75" x14ac:dyDescent="0.25">
      <c r="A103" s="51" t="s">
        <v>33</v>
      </c>
      <c r="B103" s="52"/>
      <c r="C103" s="52"/>
      <c r="D103" s="52"/>
      <c r="E103" s="52"/>
      <c r="F103" s="52"/>
      <c r="G103" s="52"/>
      <c r="H103" s="52"/>
      <c r="I103" s="53"/>
      <c r="J103" s="6"/>
      <c r="K103" s="7"/>
      <c r="L103" s="7"/>
      <c r="M103" s="6"/>
      <c r="N103" s="6"/>
      <c r="O103" s="6"/>
    </row>
    <row r="104" spans="1:15" ht="15.75" x14ac:dyDescent="0.25">
      <c r="A104" s="51" t="s">
        <v>34</v>
      </c>
      <c r="B104" s="52"/>
      <c r="C104" s="52"/>
      <c r="D104" s="52"/>
      <c r="E104" s="52"/>
      <c r="F104" s="52"/>
      <c r="G104" s="52"/>
      <c r="H104" s="52"/>
      <c r="I104" s="53"/>
      <c r="J104" s="6"/>
      <c r="K104" s="7"/>
      <c r="L104" s="7"/>
      <c r="M104" s="6"/>
      <c r="N104" s="6"/>
      <c r="O104" s="6"/>
    </row>
    <row r="105" spans="1:15" ht="16.5" thickBot="1" x14ac:dyDescent="0.3">
      <c r="A105" s="54" t="s">
        <v>35</v>
      </c>
      <c r="B105" s="55"/>
      <c r="C105" s="55"/>
      <c r="D105" s="55"/>
      <c r="E105" s="55"/>
      <c r="F105" s="55"/>
      <c r="G105" s="55"/>
      <c r="H105" s="55"/>
      <c r="I105" s="56"/>
      <c r="J105" s="6"/>
      <c r="K105" s="7"/>
      <c r="L105" s="7"/>
      <c r="M105" s="6"/>
      <c r="N105" s="6"/>
      <c r="O105" s="6"/>
    </row>
    <row r="106" spans="1:15" ht="15.75" x14ac:dyDescent="0.25">
      <c r="A106" s="6"/>
      <c r="B106" s="6"/>
      <c r="C106" s="22"/>
      <c r="D106" s="6"/>
      <c r="E106" s="6"/>
      <c r="F106" s="6"/>
      <c r="G106" s="6"/>
      <c r="H106" s="6"/>
      <c r="I106" s="6"/>
      <c r="J106" s="6"/>
      <c r="K106" s="7"/>
      <c r="L106" s="7"/>
      <c r="M106" s="6"/>
      <c r="N106" s="6"/>
      <c r="O106" s="6"/>
    </row>
    <row r="107" spans="1:15" ht="15.75" x14ac:dyDescent="0.25">
      <c r="A107" s="89"/>
      <c r="B107" s="89"/>
      <c r="C107" s="89"/>
      <c r="D107" s="89"/>
      <c r="E107" s="89"/>
      <c r="F107" s="89"/>
      <c r="G107" s="89"/>
      <c r="H107" s="89"/>
      <c r="I107" s="89"/>
      <c r="J107" s="6"/>
      <c r="K107" s="7"/>
      <c r="L107" s="7"/>
      <c r="M107" s="6"/>
      <c r="N107" s="6"/>
      <c r="O107" s="6"/>
    </row>
    <row r="108" spans="1:15" ht="16.5" thickBot="1" x14ac:dyDescent="0.3">
      <c r="A108" s="2" t="s">
        <v>36</v>
      </c>
      <c r="B108" s="1"/>
      <c r="C108" s="42"/>
      <c r="D108" s="1"/>
      <c r="E108" s="6"/>
      <c r="F108" s="6"/>
      <c r="G108" s="6"/>
      <c r="H108" s="6"/>
      <c r="I108" s="6"/>
      <c r="J108" s="6"/>
      <c r="K108" s="7"/>
      <c r="L108" s="7"/>
      <c r="M108" s="6"/>
      <c r="N108" s="6"/>
      <c r="O108" s="44"/>
    </row>
    <row r="109" spans="1:15" ht="15.75" x14ac:dyDescent="0.25">
      <c r="A109" s="78" t="s">
        <v>52</v>
      </c>
      <c r="B109" s="79"/>
      <c r="C109" s="79"/>
      <c r="D109" s="79"/>
      <c r="E109" s="79"/>
      <c r="F109" s="79"/>
      <c r="G109" s="79"/>
      <c r="H109" s="80"/>
      <c r="I109" s="1"/>
      <c r="J109" s="1"/>
      <c r="K109" s="3"/>
      <c r="L109" s="3"/>
      <c r="M109" s="1"/>
      <c r="N109" s="1"/>
      <c r="O109" s="43"/>
    </row>
    <row r="110" spans="1:15" ht="15.75" x14ac:dyDescent="0.25">
      <c r="A110" s="81"/>
      <c r="B110" s="82"/>
      <c r="C110" s="82"/>
      <c r="D110" s="82"/>
      <c r="E110" s="82"/>
      <c r="F110" s="82"/>
      <c r="G110" s="82"/>
      <c r="H110" s="83"/>
      <c r="I110" s="6"/>
      <c r="J110" s="6"/>
      <c r="K110" s="7"/>
      <c r="L110" s="7"/>
      <c r="M110" s="6"/>
      <c r="N110" s="6"/>
      <c r="O110" s="44"/>
    </row>
    <row r="111" spans="1:15" ht="15.75" x14ac:dyDescent="0.25">
      <c r="A111" s="81"/>
      <c r="B111" s="82"/>
      <c r="C111" s="82"/>
      <c r="D111" s="82"/>
      <c r="E111" s="82"/>
      <c r="F111" s="82"/>
      <c r="G111" s="82"/>
      <c r="H111" s="83"/>
      <c r="I111" s="6"/>
      <c r="J111" s="6"/>
      <c r="K111" s="7"/>
      <c r="L111" s="7"/>
      <c r="M111" s="6"/>
      <c r="N111" s="6"/>
      <c r="O111" s="44"/>
    </row>
    <row r="112" spans="1:15" ht="16.5" thickBot="1" x14ac:dyDescent="0.3">
      <c r="A112" s="84"/>
      <c r="B112" s="85"/>
      <c r="C112" s="85"/>
      <c r="D112" s="85"/>
      <c r="E112" s="85"/>
      <c r="F112" s="85"/>
      <c r="G112" s="85"/>
      <c r="H112" s="86"/>
      <c r="I112" s="6"/>
      <c r="J112" s="6"/>
      <c r="K112" s="7"/>
      <c r="L112" s="7"/>
      <c r="M112" s="6"/>
      <c r="N112" s="6"/>
      <c r="O112" s="44"/>
    </row>
    <row r="113" spans="1:15" ht="16.5" thickBot="1" x14ac:dyDescent="0.3">
      <c r="A113" s="77" t="s">
        <v>51</v>
      </c>
      <c r="B113" s="77"/>
      <c r="C113" s="77"/>
      <c r="D113" s="77"/>
      <c r="E113" s="77"/>
      <c r="F113" s="77"/>
      <c r="G113" s="77"/>
      <c r="H113" s="77"/>
      <c r="I113" s="77"/>
      <c r="J113" s="6"/>
      <c r="K113" s="7"/>
      <c r="L113" s="7"/>
      <c r="M113" s="6"/>
      <c r="N113" s="6"/>
      <c r="O113" s="44"/>
    </row>
    <row r="114" spans="1:15" ht="16.5" thickBot="1" x14ac:dyDescent="0.3">
      <c r="A114" s="77"/>
      <c r="B114" s="77"/>
      <c r="C114" s="77"/>
      <c r="D114" s="77"/>
      <c r="E114" s="77"/>
      <c r="F114" s="77"/>
      <c r="G114" s="77"/>
      <c r="H114" s="77"/>
      <c r="I114" s="77"/>
      <c r="J114" s="6"/>
      <c r="K114" s="7"/>
      <c r="L114" s="7"/>
      <c r="M114" s="6"/>
      <c r="N114" s="6"/>
      <c r="O114" s="44"/>
    </row>
    <row r="115" spans="1:15" ht="15.75" x14ac:dyDescent="0.25">
      <c r="A115" s="6"/>
      <c r="B115" s="6"/>
      <c r="C115" s="22"/>
      <c r="D115" s="6"/>
      <c r="E115" s="6"/>
      <c r="F115" s="6"/>
      <c r="G115" s="6"/>
      <c r="H115" s="6"/>
      <c r="I115" s="6"/>
      <c r="J115" s="6"/>
      <c r="K115" s="7"/>
      <c r="L115" s="7"/>
      <c r="M115" s="6"/>
      <c r="N115" s="6"/>
      <c r="O115" s="6"/>
    </row>
    <row r="116" spans="1:15" ht="15.75" x14ac:dyDescent="0.25">
      <c r="A116" s="6"/>
      <c r="B116" s="6"/>
      <c r="C116" s="22"/>
      <c r="D116" s="6"/>
      <c r="E116" s="6"/>
      <c r="F116" s="6"/>
      <c r="G116" s="6"/>
      <c r="H116" s="6"/>
      <c r="I116" s="6"/>
      <c r="J116" s="6"/>
      <c r="K116" s="7"/>
      <c r="L116" s="7"/>
      <c r="M116" s="6"/>
      <c r="N116" s="6"/>
      <c r="O116" s="6"/>
    </row>
    <row r="117" spans="1:15" ht="15.75" x14ac:dyDescent="0.25">
      <c r="A117" s="6"/>
      <c r="B117" s="6"/>
      <c r="C117" s="22"/>
      <c r="D117" s="6"/>
      <c r="E117" s="6"/>
      <c r="F117" s="6"/>
      <c r="G117" s="6"/>
      <c r="H117" s="6"/>
      <c r="I117" s="6"/>
      <c r="J117" s="6"/>
      <c r="K117" s="7"/>
      <c r="L117" s="7"/>
      <c r="M117" s="6"/>
      <c r="N117" s="6"/>
      <c r="O117" s="6"/>
    </row>
    <row r="118" spans="1:15" ht="15.75" x14ac:dyDescent="0.25">
      <c r="A118" s="6"/>
      <c r="B118" s="6"/>
      <c r="C118" s="22"/>
      <c r="D118" s="6"/>
      <c r="E118" s="6"/>
      <c r="F118" s="6"/>
      <c r="G118" s="6"/>
      <c r="H118" s="6"/>
      <c r="I118" s="6"/>
      <c r="J118" s="6"/>
      <c r="K118" s="7"/>
      <c r="L118" s="7"/>
      <c r="M118" s="6"/>
      <c r="N118" s="6"/>
      <c r="O118" s="6"/>
    </row>
  </sheetData>
  <sheetProtection sheet="1" objects="1" scenarios="1"/>
  <mergeCells count="23">
    <mergeCell ref="A15:J15"/>
    <mergeCell ref="A17:B17"/>
    <mergeCell ref="C17:D17"/>
    <mergeCell ref="A32:I32"/>
    <mergeCell ref="A1:D1"/>
    <mergeCell ref="A2:D2"/>
    <mergeCell ref="F2:H2"/>
    <mergeCell ref="A4:D4"/>
    <mergeCell ref="A13:J13"/>
    <mergeCell ref="A14:J14"/>
    <mergeCell ref="A113:I114"/>
    <mergeCell ref="A34:H41"/>
    <mergeCell ref="A76:H84"/>
    <mergeCell ref="A109:H112"/>
    <mergeCell ref="A85:I86"/>
    <mergeCell ref="A95:B95"/>
    <mergeCell ref="C95:D95"/>
    <mergeCell ref="A107:I107"/>
    <mergeCell ref="A74:I74"/>
    <mergeCell ref="A42:I43"/>
    <mergeCell ref="A46:J46"/>
    <mergeCell ref="A57:B57"/>
    <mergeCell ref="C57:D57"/>
  </mergeCells>
  <dataValidations disablePrompts="1" count="1">
    <dataValidation type="whole" allowBlank="1" showErrorMessage="1" sqref="E4" xr:uid="{3C06782E-8168-4D61-B36C-8ED9CEAACB16}">
      <formula1>0</formula1>
      <formula2>2000</formula2>
    </dataValidation>
  </dataValidations>
  <pageMargins left="0.7" right="0.7" top="0.75" bottom="0.75" header="0.3" footer="0.3"/>
  <pageSetup paperSize="9" orientation="portrait" r:id="rId1"/>
  <headerFooter>
    <oddHeader>&amp;C&amp;"-,Bold"&amp;14UHDB Renal Assessment Unit
Truxima (Rituximab) Renal Rate Calculator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Daas</dc:creator>
  <cp:lastModifiedBy>Jo Morley</cp:lastModifiedBy>
  <dcterms:created xsi:type="dcterms:W3CDTF">2022-05-31T11:30:23Z</dcterms:created>
  <dcterms:modified xsi:type="dcterms:W3CDTF">2023-07-21T12:43:47Z</dcterms:modified>
</cp:coreProperties>
</file>